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20-10feb\iniciativa L.I. 2020\"/>
    </mc:Choice>
  </mc:AlternateContent>
  <bookViews>
    <workbookView xWindow="0" yWindow="0" windowWidth="20490" windowHeight="7155" tabRatio="777"/>
  </bookViews>
  <sheets>
    <sheet name="Formato armonizado" sheetId="17" r:id="rId1"/>
  </sheets>
  <externalReferences>
    <externalReference r:id="rId2"/>
  </externalReferences>
  <definedNames>
    <definedName name="_xlnm.Print_Area" localSheetId="0">'Formato armonizado'!$A$1:$I$230</definedName>
    <definedName name="calendario" localSheetId="0">#REF!</definedName>
    <definedName name="calendario">#REF!</definedName>
    <definedName name="_xlnm.Print_Titles" localSheetId="0">'Formato armonizado'!$1:$9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4" i="17" l="1"/>
  <c r="H143" i="17" s="1"/>
  <c r="I224" i="17" l="1"/>
  <c r="I225" i="17" s="1"/>
  <c r="H216" i="17" l="1"/>
  <c r="H212" i="17"/>
  <c r="H211" i="17" s="1"/>
  <c r="H206" i="17"/>
  <c r="H203" i="17"/>
  <c r="H191" i="17"/>
  <c r="H189" i="17"/>
  <c r="H181" i="17"/>
  <c r="H177" i="17"/>
  <c r="H167" i="17"/>
  <c r="H159" i="17"/>
  <c r="H150" i="17"/>
  <c r="H127" i="17"/>
  <c r="H122" i="17"/>
  <c r="H117" i="17"/>
  <c r="H115" i="17"/>
  <c r="H108" i="17"/>
  <c r="H106" i="17"/>
  <c r="H104" i="17"/>
  <c r="H101" i="17"/>
  <c r="H98" i="17"/>
  <c r="H94" i="17"/>
  <c r="H91" i="17"/>
  <c r="H89" i="17"/>
  <c r="H87" i="17"/>
  <c r="H82" i="17"/>
  <c r="H81" i="17" s="1"/>
  <c r="H78" i="17"/>
  <c r="H75" i="17"/>
  <c r="H72" i="17" s="1"/>
  <c r="H69" i="17"/>
  <c r="H65" i="17"/>
  <c r="H62" i="17"/>
  <c r="H59" i="17"/>
  <c r="H58" i="17" s="1"/>
  <c r="H54" i="17"/>
  <c r="H44" i="17" s="1"/>
  <c r="H50" i="17"/>
  <c r="H45" i="17"/>
  <c r="H39" i="17"/>
  <c r="H36" i="17"/>
  <c r="H30" i="17"/>
  <c r="H27" i="17"/>
  <c r="H21" i="17"/>
  <c r="H19" i="17"/>
  <c r="H13" i="17"/>
  <c r="H149" i="17"/>
  <c r="H25" i="17"/>
  <c r="H174" i="17" l="1"/>
  <c r="H12" i="17"/>
  <c r="H114" i="17"/>
  <c r="H57" i="17"/>
  <c r="H43" i="17" s="1"/>
  <c r="H165" i="17"/>
  <c r="H163" i="17" s="1"/>
  <c r="H10" i="17" l="1"/>
  <c r="H219" i="17" s="1"/>
</calcChain>
</file>

<file path=xl/sharedStrings.xml><?xml version="1.0" encoding="utf-8"?>
<sst xmlns="http://schemas.openxmlformats.org/spreadsheetml/2006/main" count="196" uniqueCount="192">
  <si>
    <t>INGRESOS DE GESTIÓN</t>
  </si>
  <si>
    <t>IMPUESTOS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</si>
  <si>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</si>
  <si>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</si>
  <si>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</si>
  <si>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</si>
  <si>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Sobre Tenencia o Uso de Vehículos</t>
  </si>
  <si>
    <t>Sobre la Adquisición de Vehículos de Motor Usados</t>
  </si>
  <si>
    <t>Sobre la Prestación de Servicios de Hospedaje</t>
  </si>
  <si>
    <t>Impuesto para el Desarrollo Social</t>
  </si>
  <si>
    <t>CUOTAS Y APORTACIONES DE SEGURIDAD SOCIAL</t>
  </si>
  <si>
    <t>Cuotas y Aportaciones de Seguridad Social</t>
  </si>
  <si>
    <t>CONTRIBUCIONES DE MEJORAS</t>
  </si>
  <si>
    <t>DERECHOS</t>
  </si>
  <si>
    <t>Secretaría de las Culturas  y Artes de Oaxaca</t>
  </si>
  <si>
    <t>Teatros</t>
  </si>
  <si>
    <t>Casa de la Cultura Oaxaqueña</t>
  </si>
  <si>
    <t>Secretaría de Administración</t>
  </si>
  <si>
    <t>Complejos y Edificios Públicos</t>
  </si>
  <si>
    <t>Planetario</t>
  </si>
  <si>
    <t xml:space="preserve">Secretaría de Turismo </t>
  </si>
  <si>
    <t>Auditorio Guelaguetza</t>
  </si>
  <si>
    <t>Secretaría de Economía</t>
  </si>
  <si>
    <t>Administración Pública</t>
  </si>
  <si>
    <t>Comunes</t>
  </si>
  <si>
    <t>Secretaría General de Gobierno</t>
  </si>
  <si>
    <t>Protección Civil</t>
  </si>
  <si>
    <t>Secretaría de Seguridad Pública</t>
  </si>
  <si>
    <t>Seguridad Pública</t>
  </si>
  <si>
    <t>Vialidad</t>
  </si>
  <si>
    <t>Seguridad y Vigilancia</t>
  </si>
  <si>
    <t>Secretaría de Salud</t>
  </si>
  <si>
    <t>Atención en Salud</t>
  </si>
  <si>
    <t>Vigilancia y Control Sanitario</t>
  </si>
  <si>
    <t>Relacionados con Obra Pública</t>
  </si>
  <si>
    <t>Agua, Alcantarillado y Drenaje</t>
  </si>
  <si>
    <t>Regularización de la Tenencia de la Tierra urbana</t>
  </si>
  <si>
    <t>Transporte Público</t>
  </si>
  <si>
    <t>Control vehicular</t>
  </si>
  <si>
    <t>Secretaría de las Culturas y Artes de Oaxaca</t>
  </si>
  <si>
    <t>Cursos y Talleres Culturales</t>
  </si>
  <si>
    <t>Secretaría de Desarrollo Social y Humano</t>
  </si>
  <si>
    <t xml:space="preserve">Atención Social </t>
  </si>
  <si>
    <t>Control Zoosanitario</t>
  </si>
  <si>
    <t>Secretaría de Finanzas</t>
  </si>
  <si>
    <t>Fiscales</t>
  </si>
  <si>
    <t>Catastrales</t>
  </si>
  <si>
    <t>Secretaría de la Contraloría y Transparencia Gubernamental</t>
  </si>
  <si>
    <t>Inspección y Vigilancia</t>
  </si>
  <si>
    <t>Constancias de Responsabilidad Administrativa</t>
  </si>
  <si>
    <t>Capacitación y Productividad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</si>
  <si>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</si>
  <si>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</si>
  <si>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</si>
  <si>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</si>
  <si>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</si>
  <si>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</si>
  <si>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</si>
  <si>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</si>
  <si>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</si>
  <si>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</si>
  <si>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Colegio de Bachilleres del Estado de Oaxaca</t>
  </si>
  <si>
    <t>Colegio de Estudios Científicos y Tecnológicos del Estado de Oaxaca</t>
  </si>
  <si>
    <t>Universidad  Tecnológica de los Valles Centrales de Oaxaca</t>
  </si>
  <si>
    <t>Sistema de Universidades  Estatales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</si>
  <si>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</si>
  <si>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</si>
  <si>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</si>
  <si>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</si>
  <si>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</si>
  <si>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</si>
  <si>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</si>
  <si>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Novauniversitas</t>
  </si>
  <si>
    <t>Universidad de la Costa</t>
  </si>
  <si>
    <t>Universidad de Chalcatongo</t>
  </si>
  <si>
    <t>PRODUCTOS</t>
  </si>
  <si>
    <t>APROVECHAMIENTOS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</si>
  <si>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</si>
  <si>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</si>
  <si>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</si>
  <si>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</si>
  <si>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</si>
  <si>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</si>
  <si>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</si>
  <si>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Multas</t>
  </si>
  <si>
    <t>Indemnizaciones</t>
  </si>
  <si>
    <t>Reintegros</t>
  </si>
  <si>
    <t>Otros Aprovechamientos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</si>
  <si>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</si>
  <si>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</si>
  <si>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</si>
  <si>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</si>
  <si>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</si>
  <si>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</si>
  <si>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</si>
  <si>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</si>
  <si>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</si>
  <si>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</si>
  <si>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</si>
  <si>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</si>
  <si>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</si>
  <si>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</si>
  <si>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</si>
  <si>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</si>
  <si>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</si>
  <si>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</si>
  <si>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Subsidios y Subvenciones </t>
  </si>
  <si>
    <t>Pensiones y Jubilaciones</t>
  </si>
  <si>
    <t>PARTICIPACIONES, APORTACIONES, CONVENIOS, INCENTIVOS DERIVADOS DE LA COLABORACIÓN FISCAL Y FONDOS DISTINTOS DE APORTACIONES</t>
  </si>
  <si>
    <t>Transferencias y Asignaciones</t>
  </si>
  <si>
    <t>Taller de Artes Plásticas</t>
  </si>
  <si>
    <t>Centro de Iniciación Musical de Oaxaca</t>
  </si>
  <si>
    <t>Archivísticos</t>
  </si>
  <si>
    <t>Feria del mezcal</t>
  </si>
  <si>
    <t>Servicios por Supervisión de Obra Pública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</si>
  <si>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</si>
  <si>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</si>
  <si>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</si>
  <si>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Centro Cultural y de Convenciones de Oaxaca</t>
  </si>
  <si>
    <t>Servicios comunes de las Dependencias y Entidades</t>
  </si>
  <si>
    <t>Servicios Secretaría General de Gobierno</t>
  </si>
  <si>
    <t>Servicios Consejería Jurídica</t>
  </si>
  <si>
    <t>Comisión Estatal de Agua  (CEA)</t>
  </si>
  <si>
    <t>Secretaría de Movilidad</t>
  </si>
  <si>
    <t>Secretaría de Desarrollo  Agropecuario, Pesca y Acuacultura</t>
  </si>
  <si>
    <t>Centro de las Artes de San Agustín</t>
  </si>
  <si>
    <t>Secretaría de las Infraestructuras y el Ordenamiento Territorial Sustentable</t>
  </si>
  <si>
    <t xml:space="preserve">Constancias y  Permisos </t>
  </si>
  <si>
    <t>Secretaría de Medio Ambiente, Energías y Desarrollo Sustentable</t>
  </si>
  <si>
    <t>Coordinación General de Educación Media Superior y Superior, Ciencia y Tecnología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</si>
  <si>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</si>
  <si>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</si>
  <si>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</si>
  <si>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</si>
  <si>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Infraestructura Educativa Básica</t>
  </si>
  <si>
    <t>Impuestos a las Ventas Finales de Gasolinas y Diésel</t>
  </si>
  <si>
    <t>Impuestos sobre los Ingresos</t>
  </si>
  <si>
    <t>Impuestos sobre el Patrimonio</t>
  </si>
  <si>
    <t>Impuestos sobre la Producción, el Consumo, y las Transacciones</t>
  </si>
  <si>
    <t>Impuestos sobre Nóminas y Asimilables</t>
  </si>
  <si>
    <t>Impuesto sobre Erogaciones por Remuneraciones al Trabajo Personal</t>
  </si>
  <si>
    <t>Accesorios de Impuestos</t>
  </si>
  <si>
    <t>Impuestos  no  Comprendidos  en  la  Ley  de  Ingresos  Vigente,  Causados  en Ejercicios Fiscales Anteriores Pendientes de Liquidación o Pago</t>
  </si>
  <si>
    <t xml:space="preserve">Derechos por el Uso, Goce, Aprovechamiento o Explotación de Bienes de Dominio Público </t>
  </si>
  <si>
    <t xml:space="preserve">Derechos por Prestación de Servicios </t>
  </si>
  <si>
    <t>Derechos por la Prestación de Servicios Educativos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</si>
  <si>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</si>
  <si>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</si>
  <si>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</si>
  <si>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</si>
  <si>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</si>
  <si>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</si>
  <si>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</si>
  <si>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</si>
  <si>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PARTICIPACIONES, APORTACIONES, CONVENIOS, INCENTIVOS DERIVADOS DE LA COLABORACIÓN FISCAL Y FONDOS DISTINTOS DE APORTACIONES, TRANSFERENCIAS, ASIGNACIONES, SUBSIDIOS Y SUBVENCIONES, Y PENSIONES Y JUBILACIONES</t>
  </si>
  <si>
    <t>Participaciones</t>
  </si>
  <si>
    <t>Fondo del Impuesto sobre la Renta</t>
  </si>
  <si>
    <t>Aportaciones</t>
  </si>
  <si>
    <t xml:space="preserve"> Incentivos Derivados de la Colaboración Fiscal 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</si>
  <si>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</si>
  <si>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</si>
  <si>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</si>
  <si>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OTROS INGRESOS Y BENEFICIOS</t>
  </si>
  <si>
    <t>INGRESOS FINANCIEROS</t>
  </si>
  <si>
    <t>OTROS INGRESOS Y BENEFICIOS VARIOS</t>
  </si>
  <si>
    <t>INGRESOS DERIVADOS DE FINANCIAMIENTO</t>
  </si>
  <si>
    <t>Otros Servicios de la Secretaría de las Culturas y Artes de Oaxaca</t>
  </si>
  <si>
    <t>Otros Servicios de la Secretaría de Administración</t>
  </si>
  <si>
    <t>Eventos Lunes del Cerro</t>
  </si>
  <si>
    <t>Productos  no  Comprendidos  en  la  Ley  de  Ingresos  Vigente,  Causados  en Ejercicios Fiscales Anteriores Pendientes de Liquidación o Pago</t>
  </si>
  <si>
    <t>TRANSFERENCIAS, ASIGNACIONES, SUBSIDIOS Y SUBVENCIONES, Y PENSIONES Y JUBILACIONES</t>
  </si>
  <si>
    <t>Jardín Etnobotánico</t>
  </si>
  <si>
    <t>Servicios de Agua  Potable y Alcantarillado de Oaxaca (SAPAO)</t>
  </si>
  <si>
    <t>Fondo de Aportaciones para la Infraestructura Social  Estatal</t>
  </si>
  <si>
    <t>Museos, Biblioteca y Hemeroteca Pública</t>
  </si>
  <si>
    <t>Conceptos</t>
  </si>
  <si>
    <t>Financiamiento Interno</t>
  </si>
  <si>
    <t>TOTAL</t>
  </si>
  <si>
    <t>Impuesto sobre el Ejercicio de Profesiones</t>
  </si>
  <si>
    <t>Impuesto sobre la Venta Final de Bebidas con Contenido Alcohólico</t>
  </si>
  <si>
    <t>Impuestos Ecológicos</t>
  </si>
  <si>
    <t>Impuesto Sobre la Extracción de Materiales por Remediación Ambiental</t>
  </si>
  <si>
    <t>Otros Impuestos</t>
  </si>
  <si>
    <t>Contribución de Mejoras por Obras Públicas</t>
  </si>
  <si>
    <t>INGRESOS POR VENTA DE BIENES Y PRESTACIÓN DE SERVICIOS Y OTROS INGRESOS</t>
  </si>
  <si>
    <t>Ingresos por Venta de Bienes y Prestación de Servicios y Otros Ingresos</t>
  </si>
  <si>
    <t xml:space="preserve">Contribución para el Fortalecimiento de la Infraestructura Educativa </t>
  </si>
  <si>
    <t>Otros Productos</t>
  </si>
  <si>
    <t>Intereses Ganados de Títulos, Valores y demás Instrumentos Financieros de Recursos Estatales</t>
  </si>
  <si>
    <t>Intereses Ganados de Títulos, Valores y demás Instrumentos Financieros de Recursos Federales</t>
  </si>
  <si>
    <t>Importe
(Pesos)</t>
  </si>
  <si>
    <t>Iniciativa de Ley de Ingresos del Estado de Oaxaca,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</si>
</sst>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9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b/>
      <sz val="11.05"/>
      <color indexed="8"/>
      <name val="Arial Narrow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b/>
      <sz val="12"/>
      <color theme="0" tint="-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0033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29">
    <xf numFmtId="0" fontId="0" fillId="0" borderId="0" xfId="0"/>
    <xf numFmtId="0" fontId="9" fillId="0" borderId="0" xfId="4" applyFont="1"/>
    <xf numFmtId="0" fontId="9" fillId="0" borderId="0" xfId="4" applyFont="1" applyFill="1"/>
    <xf numFmtId="43" fontId="9" fillId="0" borderId="0" xfId="4" applyNumberFormat="1" applyFont="1" applyFill="1"/>
    <xf numFmtId="0" fontId="9" fillId="0" borderId="0" xfId="4" applyFont="1" applyBorder="1"/>
    <xf numFmtId="43" fontId="9" fillId="0" borderId="0" xfId="4" applyNumberFormat="1" applyFont="1" applyAlignment="1">
      <alignment vertical="center"/>
    </xf>
    <xf numFmtId="43" fontId="9" fillId="0" borderId="0" xfId="3" applyFont="1" applyBorder="1" applyAlignment="1">
      <alignment horizontal="left" indent="1"/>
    </xf>
    <xf numFmtId="43" fontId="9" fillId="0" borderId="0" xfId="3" applyFont="1" applyFill="1" applyBorder="1" applyAlignment="1">
      <alignment horizontal="left" indent="1"/>
    </xf>
    <xf numFmtId="0" fontId="9" fillId="0" borderId="0" xfId="4" applyFont="1" applyFill="1" applyAlignment="1">
      <alignment vertical="center"/>
    </xf>
    <xf numFmtId="0" fontId="9" fillId="0" borderId="0" xfId="4" applyFont="1" applyFill="1" applyBorder="1"/>
    <xf numFmtId="0" fontId="9" fillId="0" borderId="0" xfId="4" applyFont="1" applyAlignment="1">
      <alignment vertical="center"/>
    </xf>
    <xf numFmtId="43" fontId="9" fillId="0" borderId="0" xfId="4" applyNumberFormat="1" applyFont="1"/>
    <xf numFmtId="0" fontId="15" fillId="0" borderId="0" xfId="4" applyFont="1" applyFill="1"/>
    <xf numFmtId="43" fontId="15" fillId="0" borderId="0" xfId="4" applyNumberFormat="1" applyFont="1" applyFill="1"/>
    <xf numFmtId="43" fontId="18" fillId="0" borderId="0" xfId="3" applyFont="1" applyFill="1"/>
    <xf numFmtId="43" fontId="15" fillId="0" borderId="0" xfId="3" applyFont="1" applyFill="1"/>
    <xf numFmtId="43" fontId="9" fillId="0" borderId="0" xfId="3" applyFont="1" applyFill="1"/>
    <xf numFmtId="0" fontId="4" fillId="0" borderId="1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3" fontId="18" fillId="0" borderId="0" xfId="3" applyFont="1" applyFill="1" applyAlignment="1">
      <alignment vertical="center"/>
    </xf>
    <xf numFmtId="43" fontId="14" fillId="0" borderId="0" xfId="4" applyNumberFormat="1" applyFont="1" applyFill="1"/>
    <xf numFmtId="43" fontId="9" fillId="0" borderId="0" xfId="1" applyFont="1"/>
    <xf numFmtId="0" fontId="2" fillId="0" borderId="0" xfId="0" applyFont="1" applyBorder="1"/>
    <xf numFmtId="43" fontId="2" fillId="0" borderId="0" xfId="1" applyFont="1" applyBorder="1"/>
    <xf numFmtId="0" fontId="26" fillId="0" borderId="0" xfId="5" applyFont="1" applyAlignment="1">
      <alignment vertical="center"/>
    </xf>
    <xf numFmtId="43" fontId="27" fillId="0" borderId="0" xfId="1" applyFont="1" applyBorder="1" applyAlignment="1">
      <alignment horizontal="left"/>
    </xf>
    <xf numFmtId="0" fontId="2" fillId="0" borderId="0" xfId="0" applyFont="1" applyFill="1" applyBorder="1"/>
    <xf numFmtId="43" fontId="6" fillId="0" borderId="0" xfId="1" applyFont="1" applyFill="1" applyBorder="1"/>
    <xf numFmtId="0" fontId="6" fillId="0" borderId="0" xfId="0" applyFont="1" applyFill="1" applyBorder="1" applyAlignment="1">
      <alignment horizontal="justify" vertical="center" wrapText="1"/>
    </xf>
    <xf numFmtId="43" fontId="2" fillId="0" borderId="1" xfId="1" applyFont="1" applyFill="1" applyBorder="1" applyAlignment="1">
      <alignment horizontal="justify" vertical="center"/>
    </xf>
    <xf numFmtId="43" fontId="2" fillId="0" borderId="0" xfId="1" applyFont="1" applyFill="1" applyBorder="1" applyAlignment="1">
      <alignment horizontal="justify" vertical="center"/>
    </xf>
    <xf numFmtId="43" fontId="2" fillId="0" borderId="0" xfId="1" applyFont="1" applyFill="1" applyBorder="1"/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43" fontId="2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9" fillId="0" borderId="1" xfId="4" applyFont="1" applyFill="1" applyBorder="1"/>
    <xf numFmtId="0" fontId="9" fillId="0" borderId="5" xfId="4" applyFont="1" applyFill="1" applyBorder="1"/>
    <xf numFmtId="0" fontId="6" fillId="0" borderId="5" xfId="0" applyFont="1" applyFill="1" applyBorder="1" applyAlignment="1">
      <alignment horizontal="justify" vertical="center" wrapText="1"/>
    </xf>
    <xf numFmtId="43" fontId="9" fillId="0" borderId="5" xfId="1" applyFont="1" applyFill="1" applyBorder="1" applyAlignment="1">
      <alignment wrapText="1"/>
    </xf>
    <xf numFmtId="43" fontId="9" fillId="0" borderId="5" xfId="1" applyFont="1" applyFill="1" applyBorder="1"/>
    <xf numFmtId="0" fontId="6" fillId="0" borderId="5" xfId="0" applyFont="1" applyFill="1" applyBorder="1" applyAlignment="1">
      <alignment vertical="center"/>
    </xf>
    <xf numFmtId="43" fontId="6" fillId="0" borderId="5" xfId="1" applyFont="1" applyFill="1" applyBorder="1"/>
    <xf numFmtId="0" fontId="2" fillId="0" borderId="1" xfId="0" applyFont="1" applyFill="1" applyBorder="1"/>
    <xf numFmtId="0" fontId="4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left" vertical="center"/>
    </xf>
    <xf numFmtId="0" fontId="6" fillId="0" borderId="0" xfId="0" applyFont="1" applyFill="1" applyBorder="1"/>
    <xf numFmtId="43" fontId="8" fillId="0" borderId="0" xfId="1" applyFont="1" applyFill="1" applyBorder="1" applyAlignment="1">
      <alignment horizontal="justify" vertical="center"/>
    </xf>
    <xf numFmtId="43" fontId="9" fillId="0" borderId="1" xfId="3" applyFont="1" applyFill="1" applyBorder="1" applyAlignment="1">
      <alignment horizontal="left" indent="1"/>
    </xf>
    <xf numFmtId="43" fontId="9" fillId="0" borderId="5" xfId="3" applyFont="1" applyFill="1" applyBorder="1" applyAlignment="1">
      <alignment horizontal="left" indent="1"/>
    </xf>
    <xf numFmtId="43" fontId="12" fillId="0" borderId="12" xfId="4" applyNumberFormat="1" applyFont="1" applyFill="1" applyBorder="1" applyAlignment="1">
      <alignment horizontal="center"/>
    </xf>
    <xf numFmtId="43" fontId="9" fillId="0" borderId="12" xfId="3" applyFont="1" applyFill="1" applyBorder="1"/>
    <xf numFmtId="43" fontId="9" fillId="0" borderId="12" xfId="3" applyFont="1" applyFill="1" applyBorder="1" applyAlignment="1">
      <alignment horizontal="left" indent="1"/>
    </xf>
    <xf numFmtId="43" fontId="16" fillId="0" borderId="12" xfId="3" applyFont="1" applyFill="1" applyBorder="1" applyAlignment="1">
      <alignment horizontal="right" vertical="center"/>
    </xf>
    <xf numFmtId="0" fontId="9" fillId="0" borderId="12" xfId="4" applyFont="1" applyFill="1" applyBorder="1"/>
    <xf numFmtId="0" fontId="9" fillId="0" borderId="13" xfId="4" applyFont="1" applyFill="1" applyBorder="1"/>
    <xf numFmtId="43" fontId="25" fillId="2" borderId="13" xfId="3" applyFont="1" applyFill="1" applyBorder="1" applyAlignment="1">
      <alignment horizontal="center" vertical="center"/>
    </xf>
    <xf numFmtId="43" fontId="14" fillId="0" borderId="14" xfId="4" applyNumberFormat="1" applyFont="1" applyFill="1" applyBorder="1" applyAlignment="1">
      <alignment horizontal="center"/>
    </xf>
    <xf numFmtId="43" fontId="14" fillId="0" borderId="12" xfId="4" applyNumberFormat="1" applyFont="1" applyFill="1" applyBorder="1" applyAlignment="1">
      <alignment horizontal="left" indent="1"/>
    </xf>
    <xf numFmtId="43" fontId="14" fillId="0" borderId="12" xfId="4" applyNumberFormat="1" applyFont="1" applyFill="1" applyBorder="1" applyAlignment="1">
      <alignment horizontal="left" indent="2"/>
    </xf>
    <xf numFmtId="43" fontId="14" fillId="0" borderId="12" xfId="3" applyFont="1" applyFill="1" applyBorder="1" applyAlignment="1">
      <alignment horizontal="left" indent="1"/>
    </xf>
    <xf numFmtId="43" fontId="14" fillId="0" borderId="12" xfId="4" applyNumberFormat="1" applyFont="1" applyFill="1" applyBorder="1" applyAlignment="1">
      <alignment horizontal="left"/>
    </xf>
    <xf numFmtId="43" fontId="9" fillId="0" borderId="12" xfId="3" applyFont="1" applyFill="1" applyBorder="1" applyAlignment="1">
      <alignment horizontal="justify"/>
    </xf>
    <xf numFmtId="43" fontId="14" fillId="0" borderId="12" xfId="4" applyNumberFormat="1" applyFont="1" applyFill="1" applyBorder="1" applyAlignment="1">
      <alignment horizontal="left" indent="3"/>
    </xf>
    <xf numFmtId="43" fontId="9" fillId="0" borderId="12" xfId="4" applyNumberFormat="1" applyFont="1" applyFill="1" applyBorder="1" applyAlignment="1">
      <alignment horizontal="left" indent="3"/>
    </xf>
    <xf numFmtId="43" fontId="9" fillId="0" borderId="12" xfId="4" applyNumberFormat="1" applyFont="1" applyFill="1" applyBorder="1"/>
    <xf numFmtId="43" fontId="9" fillId="0" borderId="12" xfId="1" applyFont="1" applyFill="1" applyBorder="1"/>
    <xf numFmtId="43" fontId="14" fillId="0" borderId="12" xfId="4" applyNumberFormat="1" applyFont="1" applyFill="1" applyBorder="1" applyAlignment="1">
      <alignment horizontal="left" vertical="center"/>
    </xf>
    <xf numFmtId="43" fontId="14" fillId="0" borderId="12" xfId="3" applyFont="1" applyFill="1" applyBorder="1"/>
    <xf numFmtId="43" fontId="14" fillId="0" borderId="12" xfId="6" applyFont="1" applyFill="1" applyBorder="1" applyAlignment="1">
      <alignment horizontal="left" vertical="center" wrapText="1" indent="2"/>
    </xf>
    <xf numFmtId="43" fontId="14" fillId="0" borderId="12" xfId="3" applyFont="1" applyFill="1" applyBorder="1" applyAlignment="1">
      <alignment horizontal="justify"/>
    </xf>
    <xf numFmtId="43" fontId="14" fillId="0" borderId="12" xfId="4" applyNumberFormat="1" applyFont="1" applyFill="1" applyBorder="1" applyAlignment="1">
      <alignment horizontal="left" wrapText="1" indent="2"/>
    </xf>
    <xf numFmtId="43" fontId="10" fillId="0" borderId="12" xfId="3" applyFont="1" applyFill="1" applyBorder="1" applyAlignment="1">
      <alignment horizontal="justify"/>
    </xf>
    <xf numFmtId="43" fontId="9" fillId="0" borderId="12" xfId="0" applyNumberFormat="1" applyFont="1" applyFill="1" applyBorder="1" applyAlignment="1">
      <alignment horizontal="left" indent="3"/>
    </xf>
    <xf numFmtId="43" fontId="13" fillId="0" borderId="12" xfId="0" applyNumberFormat="1" applyFont="1" applyFill="1" applyBorder="1" applyAlignment="1">
      <alignment vertical="center" wrapText="1"/>
    </xf>
    <xf numFmtId="43" fontId="13" fillId="0" borderId="12" xfId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43" fontId="2" fillId="0" borderId="12" xfId="1" applyFont="1" applyFill="1" applyBorder="1"/>
    <xf numFmtId="0" fontId="29" fillId="0" borderId="0" xfId="5" applyFont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30" fillId="3" borderId="3" xfId="5" applyFont="1" applyFill="1" applyBorder="1" applyAlignment="1">
      <alignment horizontal="center" vertical="center"/>
    </xf>
    <xf numFmtId="0" fontId="30" fillId="3" borderId="2" xfId="5" applyFont="1" applyFill="1" applyBorder="1" applyAlignment="1">
      <alignment horizontal="center" vertical="center"/>
    </xf>
    <xf numFmtId="0" fontId="30" fillId="3" borderId="4" xfId="5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30" fillId="3" borderId="3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43" fontId="6" fillId="0" borderId="0" xfId="1" applyFont="1" applyFill="1" applyBorder="1" applyAlignment="1">
      <alignment horizontal="justify" wrapText="1"/>
    </xf>
    <xf numFmtId="43" fontId="6" fillId="0" borderId="5" xfId="1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left" vertical="center"/>
    </xf>
    <xf numFmtId="43" fontId="3" fillId="0" borderId="5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3" fontId="25" fillId="2" borderId="6" xfId="3" applyFont="1" applyFill="1" applyBorder="1" applyAlignment="1">
      <alignment horizontal="center" vertical="center"/>
    </xf>
    <xf numFmtId="43" fontId="25" fillId="2" borderId="7" xfId="3" applyFont="1" applyFill="1" applyBorder="1" applyAlignment="1">
      <alignment horizontal="center" vertical="center"/>
    </xf>
    <xf numFmtId="43" fontId="25" fillId="2" borderId="8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76">
    <cellStyle name="Millares" xfId="1" builtinId="3"/>
    <cellStyle name="Millares 10" xfId="11"/>
    <cellStyle name="Millares 11" xfId="12"/>
    <cellStyle name="Millares 12" xfId="13"/>
    <cellStyle name="Millares 13" xfId="14"/>
    <cellStyle name="Millares 14" xfId="8"/>
    <cellStyle name="Millares 2" xfId="15"/>
    <cellStyle name="Millares 2 2" xfId="16"/>
    <cellStyle name="Millares 2 2 2" xfId="17"/>
    <cellStyle name="Millares 2 2 2 2" xfId="18"/>
    <cellStyle name="Millares 2 2 3" xfId="19"/>
    <cellStyle name="Millares 2 3" xfId="3"/>
    <cellStyle name="Millares 2 3 2" xfId="9"/>
    <cellStyle name="Millares 2 4" xfId="20"/>
    <cellStyle name="Millares 3" xfId="21"/>
    <cellStyle name="Millares 3 2" xfId="22"/>
    <cellStyle name="Millares 3 2 2" xfId="23"/>
    <cellStyle name="Millares 3 3" xfId="24"/>
    <cellStyle name="Millares 3 4" xfId="25"/>
    <cellStyle name="Millares 4" xfId="26"/>
    <cellStyle name="Millares 4 2" xfId="6"/>
    <cellStyle name="Millares 4 2 2" xfId="28"/>
    <cellStyle name="Millares 4 2 3" xfId="29"/>
    <cellStyle name="Millares 4 2 4" xfId="27"/>
    <cellStyle name="Millares 4 3" xfId="30"/>
    <cellStyle name="Millares 4 3 2" xfId="31"/>
    <cellStyle name="Millares 4 4" xfId="32"/>
    <cellStyle name="Millares 5" xfId="33"/>
    <cellStyle name="Millares 5 2" xfId="34"/>
    <cellStyle name="Millares 5 3" xfId="35"/>
    <cellStyle name="Millares 6" xfId="36"/>
    <cellStyle name="Millares 6 2" xfId="37"/>
    <cellStyle name="Millares 6 3" xfId="38"/>
    <cellStyle name="Millares 7" xfId="39"/>
    <cellStyle name="Millares 7 2" xfId="40"/>
    <cellStyle name="Millares 8" xfId="41"/>
    <cellStyle name="Millares 8 2" xfId="42"/>
    <cellStyle name="Millares 9" xfId="43"/>
    <cellStyle name="Moneda 2" xfId="44"/>
    <cellStyle name="Moneda 2 2" xfId="45"/>
    <cellStyle name="Moneda 2 3" xfId="46"/>
    <cellStyle name="Moneda 2 4" xfId="47"/>
    <cellStyle name="Moneda 3" xfId="48"/>
    <cellStyle name="Moneda 4" xfId="49"/>
    <cellStyle name="Normal" xfId="0" builtinId="0"/>
    <cellStyle name="Normal 10" xfId="50"/>
    <cellStyle name="Normal 11" xfId="51"/>
    <cellStyle name="Normal 12" xfId="52"/>
    <cellStyle name="Normal 13" xfId="53"/>
    <cellStyle name="Normal 2" xfId="54"/>
    <cellStyle name="Normal 2 2" xfId="5"/>
    <cellStyle name="Normal 2 2 2" xfId="55"/>
    <cellStyle name="Normal 2 2 3" xfId="56"/>
    <cellStyle name="Normal 2 2 4" xfId="57"/>
    <cellStyle name="Normal 2 3" xfId="58"/>
    <cellStyle name="Normal 2 4" xfId="59"/>
    <cellStyle name="Normal 3" xfId="2"/>
    <cellStyle name="Normal 3 2" xfId="4"/>
    <cellStyle name="Normal 3 2 2" xfId="10"/>
    <cellStyle name="Normal 3 3" xfId="60"/>
    <cellStyle name="Normal 3 3 2" xfId="61"/>
    <cellStyle name="Normal 3 4" xfId="62"/>
    <cellStyle name="Normal 4" xfId="63"/>
    <cellStyle name="Normal 4 2" xfId="64"/>
    <cellStyle name="Normal 4 3" xfId="65"/>
    <cellStyle name="Normal 4 4" xfId="66"/>
    <cellStyle name="Normal 5" xfId="7"/>
    <cellStyle name="Normal 6" xfId="67"/>
    <cellStyle name="Normal 6 2" xfId="68"/>
    <cellStyle name="Normal 6 3" xfId="69"/>
    <cellStyle name="Normal 7" xfId="70"/>
    <cellStyle name="Normal 7 2" xfId="71"/>
    <cellStyle name="Normal 8" xfId="72"/>
    <cellStyle name="Normal 9" xfId="73"/>
    <cellStyle name="Porcentaje 2" xfId="74"/>
    <cellStyle name="Porcentaje 3" xfId="75"/>
  </cellStyles>
  <dxfs count="0"/>
  <tableStyles count="0" defaultTableStyle="TableStyleMedium2" defaultPivotStyle="PivotStyleLight16"/>
  <colors>
    <mruColors>
      <color rgb="FFCC3399"/>
      <color rgb="FFCC66FF"/>
      <color rgb="FF4C0026"/>
      <color rgb="FF9A004D"/>
      <color rgb="FF660033"/>
      <color rgb="FFCC0066"/>
      <color rgb="FF001A00"/>
      <color rgb="FF002F2E"/>
      <color rgb="FF0066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3989295</xdr:colOff>
      <xdr:row>0</xdr:row>
      <xdr:rowOff>78441</xdr:rowOff>
    </xdr:from>
    <xdr:to>
      <xdr:col>7</xdr:col>
      <xdr:colOff>1568824</xdr:colOff>
      <xdr:row>4</xdr:row>
      <xdr:rowOff>33618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F72EBA3-EF95-4114-B9F9-6D783A8C24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4930589" y="78441"/>
          <a:ext cx="3440206" cy="885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C/Documents/Lorena%20respaldo%2014072017/LORENA/2020/paquete%20fiscal/Estimaciones/2a%20versi&#243;n/29102019-integrado%20r33%20C,S,%20FINANCIAMIENTO/Estimacion%20LI%202020%20291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 esc. 2"/>
      <sheetName val="Consideraciones esc. 3"/>
      <sheetName val="Consideraciones esc. 4"/>
      <sheetName val="Consideraciones esc. 5"/>
      <sheetName val="Consideraciones esc. 5 (2)"/>
      <sheetName val="1) Escenario"/>
      <sheetName val="4) Escenario "/>
      <sheetName val="5) Escenario con Monte de P"/>
      <sheetName val="5.1) Escenario sin Monte de P"/>
      <sheetName val="5.2) Escen sin Monte -sin ieepo"/>
      <sheetName val="5.3) Esc sin Monte -sin ieep- i"/>
      <sheetName val="5.3.1) Esc sin Mon -sin ieep- i"/>
      <sheetName val="6.1) Esc sin Mon -sin ieep- is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0"/>
  <sheetViews>
    <sheetView showGridLines="0" tabSelected="1" view="pageBreakPreview" zoomScale="80" zoomScaleNormal="120" zoomScaleSheetLayoutView="80" workbookViewId="0">
      <selection activeCell="K235" sqref="K235"/>
    </sheetView>
  </sheetViews>
  <sheetFormatPr baseColWidth="10" defaultColWidth="10.7109375" defaultRowHeight="12.75" x14ac:dyDescent="0.2"/>
  <cols>
    <col min="1" max="1" width="2.5703125" style="1" customWidth="1"/>
    <col min="2" max="3" width="2.85546875" style="1" customWidth="1"/>
    <col min="4" max="4" width="3" style="1" customWidth="1"/>
    <col min="5" max="5" width="2.85546875" style="1" customWidth="1"/>
    <col min="6" max="6" width="85.7109375" style="1" customWidth="1"/>
    <col min="7" max="7" width="2.140625" style="1" customWidth="1"/>
    <col min="8" max="8" width="25.85546875" style="1" customWidth="1"/>
    <col min="9" max="9" width="0.85546875" style="1" customWidth="1"/>
    <col min="10" max="10" width="15.5703125" style="1" bestFit="1" customWidth="1"/>
    <col min="11" max="197" width="11.42578125" style="1"/>
    <col min="198" max="198" width="62" style="1" customWidth="1"/>
    <col min="199" max="199" width="24.42578125" style="1" customWidth="1"/>
    <col min="200" max="200" width="23.5703125" style="1" bestFit="1" customWidth="1"/>
    <col min="201" max="201" width="23.5703125" style="1" customWidth="1"/>
    <col min="202" max="202" width="0.5703125" style="1" customWidth="1"/>
    <col min="203" max="203" width="23.5703125" style="1" customWidth="1"/>
    <col min="204" max="207" width="0" style="1" hidden="1" customWidth="1"/>
    <col min="208" max="208" width="1.5703125" style="1" customWidth="1"/>
    <col min="209" max="210" width="0" style="1" hidden="1" customWidth="1"/>
    <col min="211" max="211" width="21.5703125" style="1" bestFit="1" customWidth="1"/>
    <col min="212" max="212" width="16.5703125" style="1" customWidth="1"/>
    <col min="213" max="453" width="11.42578125" style="1"/>
    <col min="454" max="454" width="62" style="1" customWidth="1"/>
    <col min="455" max="455" width="24.42578125" style="1" customWidth="1"/>
    <col min="456" max="456" width="23.5703125" style="1" bestFit="1" customWidth="1"/>
    <col min="457" max="457" width="23.5703125" style="1" customWidth="1"/>
    <col min="458" max="458" width="0.5703125" style="1" customWidth="1"/>
    <col min="459" max="459" width="23.5703125" style="1" customWidth="1"/>
    <col min="460" max="463" width="0" style="1" hidden="1" customWidth="1"/>
    <col min="464" max="464" width="1.5703125" style="1" customWidth="1"/>
    <col min="465" max="466" width="0" style="1" hidden="1" customWidth="1"/>
    <col min="467" max="467" width="21.5703125" style="1" bestFit="1" customWidth="1"/>
    <col min="468" max="468" width="16.5703125" style="1" customWidth="1"/>
    <col min="469" max="709" width="11.42578125" style="1"/>
    <col min="710" max="710" width="62" style="1" customWidth="1"/>
    <col min="711" max="711" width="24.42578125" style="1" customWidth="1"/>
    <col min="712" max="712" width="23.5703125" style="1" bestFit="1" customWidth="1"/>
    <col min="713" max="713" width="23.5703125" style="1" customWidth="1"/>
    <col min="714" max="714" width="0.5703125" style="1" customWidth="1"/>
    <col min="715" max="715" width="23.5703125" style="1" customWidth="1"/>
    <col min="716" max="719" width="0" style="1" hidden="1" customWidth="1"/>
    <col min="720" max="720" width="1.5703125" style="1" customWidth="1"/>
    <col min="721" max="722" width="0" style="1" hidden="1" customWidth="1"/>
    <col min="723" max="723" width="21.5703125" style="1" bestFit="1" customWidth="1"/>
    <col min="724" max="724" width="16.5703125" style="1" customWidth="1"/>
    <col min="725" max="965" width="11.42578125" style="1"/>
    <col min="966" max="966" width="62" style="1" customWidth="1"/>
    <col min="967" max="967" width="24.42578125" style="1" customWidth="1"/>
    <col min="968" max="968" width="23.5703125" style="1" bestFit="1" customWidth="1"/>
    <col min="969" max="969" width="23.5703125" style="1" customWidth="1"/>
    <col min="970" max="970" width="0.5703125" style="1" customWidth="1"/>
    <col min="971" max="971" width="23.5703125" style="1" customWidth="1"/>
    <col min="972" max="975" width="0" style="1" hidden="1" customWidth="1"/>
    <col min="976" max="976" width="1.5703125" style="1" customWidth="1"/>
    <col min="977" max="978" width="0" style="1" hidden="1" customWidth="1"/>
    <col min="979" max="979" width="21.5703125" style="1" bestFit="1" customWidth="1"/>
    <col min="980" max="980" width="16.5703125" style="1" customWidth="1"/>
    <col min="981" max="1221" width="11.42578125" style="1"/>
    <col min="1222" max="1222" width="62" style="1" customWidth="1"/>
    <col min="1223" max="1223" width="24.42578125" style="1" customWidth="1"/>
    <col min="1224" max="1224" width="23.5703125" style="1" bestFit="1" customWidth="1"/>
    <col min="1225" max="1225" width="23.5703125" style="1" customWidth="1"/>
    <col min="1226" max="1226" width="0.5703125" style="1" customWidth="1"/>
    <col min="1227" max="1227" width="23.5703125" style="1" customWidth="1"/>
    <col min="1228" max="1231" width="0" style="1" hidden="1" customWidth="1"/>
    <col min="1232" max="1232" width="1.5703125" style="1" customWidth="1"/>
    <col min="1233" max="1234" width="0" style="1" hidden="1" customWidth="1"/>
    <col min="1235" max="1235" width="21.5703125" style="1" bestFit="1" customWidth="1"/>
    <col min="1236" max="1236" width="16.5703125" style="1" customWidth="1"/>
    <col min="1237" max="1477" width="11.42578125" style="1"/>
    <col min="1478" max="1478" width="62" style="1" customWidth="1"/>
    <col min="1479" max="1479" width="24.42578125" style="1" customWidth="1"/>
    <col min="1480" max="1480" width="23.5703125" style="1" bestFit="1" customWidth="1"/>
    <col min="1481" max="1481" width="23.5703125" style="1" customWidth="1"/>
    <col min="1482" max="1482" width="0.5703125" style="1" customWidth="1"/>
    <col min="1483" max="1483" width="23.5703125" style="1" customWidth="1"/>
    <col min="1484" max="1487" width="0" style="1" hidden="1" customWidth="1"/>
    <col min="1488" max="1488" width="1.5703125" style="1" customWidth="1"/>
    <col min="1489" max="1490" width="0" style="1" hidden="1" customWidth="1"/>
    <col min="1491" max="1491" width="21.5703125" style="1" bestFit="1" customWidth="1"/>
    <col min="1492" max="1492" width="16.5703125" style="1" customWidth="1"/>
    <col min="1493" max="1733" width="11.42578125" style="1"/>
    <col min="1734" max="1734" width="62" style="1" customWidth="1"/>
    <col min="1735" max="1735" width="24.42578125" style="1" customWidth="1"/>
    <col min="1736" max="1736" width="23.5703125" style="1" bestFit="1" customWidth="1"/>
    <col min="1737" max="1737" width="23.5703125" style="1" customWidth="1"/>
    <col min="1738" max="1738" width="0.5703125" style="1" customWidth="1"/>
    <col min="1739" max="1739" width="23.5703125" style="1" customWidth="1"/>
    <col min="1740" max="1743" width="0" style="1" hidden="1" customWidth="1"/>
    <col min="1744" max="1744" width="1.5703125" style="1" customWidth="1"/>
    <col min="1745" max="1746" width="0" style="1" hidden="1" customWidth="1"/>
    <col min="1747" max="1747" width="21.5703125" style="1" bestFit="1" customWidth="1"/>
    <col min="1748" max="1748" width="16.5703125" style="1" customWidth="1"/>
    <col min="1749" max="1989" width="11.42578125" style="1"/>
    <col min="1990" max="1990" width="62" style="1" customWidth="1"/>
    <col min="1991" max="1991" width="24.42578125" style="1" customWidth="1"/>
    <col min="1992" max="1992" width="23.5703125" style="1" bestFit="1" customWidth="1"/>
    <col min="1993" max="1993" width="23.5703125" style="1" customWidth="1"/>
    <col min="1994" max="1994" width="0.5703125" style="1" customWidth="1"/>
    <col min="1995" max="1995" width="23.5703125" style="1" customWidth="1"/>
    <col min="1996" max="1999" width="0" style="1" hidden="1" customWidth="1"/>
    <col min="2000" max="2000" width="1.5703125" style="1" customWidth="1"/>
    <col min="2001" max="2002" width="0" style="1" hidden="1" customWidth="1"/>
    <col min="2003" max="2003" width="21.5703125" style="1" bestFit="1" customWidth="1"/>
    <col min="2004" max="2004" width="16.5703125" style="1" customWidth="1"/>
    <col min="2005" max="2245" width="11.42578125" style="1"/>
    <col min="2246" max="2246" width="62" style="1" customWidth="1"/>
    <col min="2247" max="2247" width="24.42578125" style="1" customWidth="1"/>
    <col min="2248" max="2248" width="23.5703125" style="1" bestFit="1" customWidth="1"/>
    <col min="2249" max="2249" width="23.5703125" style="1" customWidth="1"/>
    <col min="2250" max="2250" width="0.5703125" style="1" customWidth="1"/>
    <col min="2251" max="2251" width="23.5703125" style="1" customWidth="1"/>
    <col min="2252" max="2255" width="0" style="1" hidden="1" customWidth="1"/>
    <col min="2256" max="2256" width="1.5703125" style="1" customWidth="1"/>
    <col min="2257" max="2258" width="0" style="1" hidden="1" customWidth="1"/>
    <col min="2259" max="2259" width="21.5703125" style="1" bestFit="1" customWidth="1"/>
    <col min="2260" max="2260" width="16.5703125" style="1" customWidth="1"/>
    <col min="2261" max="2501" width="11.42578125" style="1"/>
    <col min="2502" max="2502" width="62" style="1" customWidth="1"/>
    <col min="2503" max="2503" width="24.42578125" style="1" customWidth="1"/>
    <col min="2504" max="2504" width="23.5703125" style="1" bestFit="1" customWidth="1"/>
    <col min="2505" max="2505" width="23.5703125" style="1" customWidth="1"/>
    <col min="2506" max="2506" width="0.5703125" style="1" customWidth="1"/>
    <col min="2507" max="2507" width="23.5703125" style="1" customWidth="1"/>
    <col min="2508" max="2511" width="0" style="1" hidden="1" customWidth="1"/>
    <col min="2512" max="2512" width="1.5703125" style="1" customWidth="1"/>
    <col min="2513" max="2514" width="0" style="1" hidden="1" customWidth="1"/>
    <col min="2515" max="2515" width="21.5703125" style="1" bestFit="1" customWidth="1"/>
    <col min="2516" max="2516" width="16.5703125" style="1" customWidth="1"/>
    <col min="2517" max="2757" width="11.42578125" style="1"/>
    <col min="2758" max="2758" width="62" style="1" customWidth="1"/>
    <col min="2759" max="2759" width="24.42578125" style="1" customWidth="1"/>
    <col min="2760" max="2760" width="23.5703125" style="1" bestFit="1" customWidth="1"/>
    <col min="2761" max="2761" width="23.5703125" style="1" customWidth="1"/>
    <col min="2762" max="2762" width="0.5703125" style="1" customWidth="1"/>
    <col min="2763" max="2763" width="23.5703125" style="1" customWidth="1"/>
    <col min="2764" max="2767" width="0" style="1" hidden="1" customWidth="1"/>
    <col min="2768" max="2768" width="1.5703125" style="1" customWidth="1"/>
    <col min="2769" max="2770" width="0" style="1" hidden="1" customWidth="1"/>
    <col min="2771" max="2771" width="21.5703125" style="1" bestFit="1" customWidth="1"/>
    <col min="2772" max="2772" width="16.5703125" style="1" customWidth="1"/>
    <col min="2773" max="3013" width="11.42578125" style="1"/>
    <col min="3014" max="3014" width="62" style="1" customWidth="1"/>
    <col min="3015" max="3015" width="24.42578125" style="1" customWidth="1"/>
    <col min="3016" max="3016" width="23.5703125" style="1" bestFit="1" customWidth="1"/>
    <col min="3017" max="3017" width="23.5703125" style="1" customWidth="1"/>
    <col min="3018" max="3018" width="0.5703125" style="1" customWidth="1"/>
    <col min="3019" max="3019" width="23.5703125" style="1" customWidth="1"/>
    <col min="3020" max="3023" width="0" style="1" hidden="1" customWidth="1"/>
    <col min="3024" max="3024" width="1.5703125" style="1" customWidth="1"/>
    <col min="3025" max="3026" width="0" style="1" hidden="1" customWidth="1"/>
    <col min="3027" max="3027" width="21.5703125" style="1" bestFit="1" customWidth="1"/>
    <col min="3028" max="3028" width="16.5703125" style="1" customWidth="1"/>
    <col min="3029" max="3269" width="11.42578125" style="1"/>
    <col min="3270" max="3270" width="62" style="1" customWidth="1"/>
    <col min="3271" max="3271" width="24.42578125" style="1" customWidth="1"/>
    <col min="3272" max="3272" width="23.5703125" style="1" bestFit="1" customWidth="1"/>
    <col min="3273" max="3273" width="23.5703125" style="1" customWidth="1"/>
    <col min="3274" max="3274" width="0.5703125" style="1" customWidth="1"/>
    <col min="3275" max="3275" width="23.5703125" style="1" customWidth="1"/>
    <col min="3276" max="3279" width="0" style="1" hidden="1" customWidth="1"/>
    <col min="3280" max="3280" width="1.5703125" style="1" customWidth="1"/>
    <col min="3281" max="3282" width="0" style="1" hidden="1" customWidth="1"/>
    <col min="3283" max="3283" width="21.5703125" style="1" bestFit="1" customWidth="1"/>
    <col min="3284" max="3284" width="16.5703125" style="1" customWidth="1"/>
    <col min="3285" max="3525" width="11.42578125" style="1"/>
    <col min="3526" max="3526" width="62" style="1" customWidth="1"/>
    <col min="3527" max="3527" width="24.42578125" style="1" customWidth="1"/>
    <col min="3528" max="3528" width="23.5703125" style="1" bestFit="1" customWidth="1"/>
    <col min="3529" max="3529" width="23.5703125" style="1" customWidth="1"/>
    <col min="3530" max="3530" width="0.5703125" style="1" customWidth="1"/>
    <col min="3531" max="3531" width="23.5703125" style="1" customWidth="1"/>
    <col min="3532" max="3535" width="0" style="1" hidden="1" customWidth="1"/>
    <col min="3536" max="3536" width="1.5703125" style="1" customWidth="1"/>
    <col min="3537" max="3538" width="0" style="1" hidden="1" customWidth="1"/>
    <col min="3539" max="3539" width="21.5703125" style="1" bestFit="1" customWidth="1"/>
    <col min="3540" max="3540" width="16.5703125" style="1" customWidth="1"/>
    <col min="3541" max="3781" width="11.42578125" style="1"/>
    <col min="3782" max="3782" width="62" style="1" customWidth="1"/>
    <col min="3783" max="3783" width="24.42578125" style="1" customWidth="1"/>
    <col min="3784" max="3784" width="23.5703125" style="1" bestFit="1" customWidth="1"/>
    <col min="3785" max="3785" width="23.5703125" style="1" customWidth="1"/>
    <col min="3786" max="3786" width="0.5703125" style="1" customWidth="1"/>
    <col min="3787" max="3787" width="23.5703125" style="1" customWidth="1"/>
    <col min="3788" max="3791" width="0" style="1" hidden="1" customWidth="1"/>
    <col min="3792" max="3792" width="1.5703125" style="1" customWidth="1"/>
    <col min="3793" max="3794" width="0" style="1" hidden="1" customWidth="1"/>
    <col min="3795" max="3795" width="21.5703125" style="1" bestFit="1" customWidth="1"/>
    <col min="3796" max="3796" width="16.5703125" style="1" customWidth="1"/>
    <col min="3797" max="4037" width="11.42578125" style="1"/>
    <col min="4038" max="4038" width="62" style="1" customWidth="1"/>
    <col min="4039" max="4039" width="24.42578125" style="1" customWidth="1"/>
    <col min="4040" max="4040" width="23.5703125" style="1" bestFit="1" customWidth="1"/>
    <col min="4041" max="4041" width="23.5703125" style="1" customWidth="1"/>
    <col min="4042" max="4042" width="0.5703125" style="1" customWidth="1"/>
    <col min="4043" max="4043" width="23.5703125" style="1" customWidth="1"/>
    <col min="4044" max="4047" width="0" style="1" hidden="1" customWidth="1"/>
    <col min="4048" max="4048" width="1.5703125" style="1" customWidth="1"/>
    <col min="4049" max="4050" width="0" style="1" hidden="1" customWidth="1"/>
    <col min="4051" max="4051" width="21.5703125" style="1" bestFit="1" customWidth="1"/>
    <col min="4052" max="4052" width="16.5703125" style="1" customWidth="1"/>
    <col min="4053" max="4293" width="11.42578125" style="1"/>
    <col min="4294" max="4294" width="62" style="1" customWidth="1"/>
    <col min="4295" max="4295" width="24.42578125" style="1" customWidth="1"/>
    <col min="4296" max="4296" width="23.5703125" style="1" bestFit="1" customWidth="1"/>
    <col min="4297" max="4297" width="23.5703125" style="1" customWidth="1"/>
    <col min="4298" max="4298" width="0.5703125" style="1" customWidth="1"/>
    <col min="4299" max="4299" width="23.5703125" style="1" customWidth="1"/>
    <col min="4300" max="4303" width="0" style="1" hidden="1" customWidth="1"/>
    <col min="4304" max="4304" width="1.5703125" style="1" customWidth="1"/>
    <col min="4305" max="4306" width="0" style="1" hidden="1" customWidth="1"/>
    <col min="4307" max="4307" width="21.5703125" style="1" bestFit="1" customWidth="1"/>
    <col min="4308" max="4308" width="16.5703125" style="1" customWidth="1"/>
    <col min="4309" max="4549" width="11.42578125" style="1"/>
    <col min="4550" max="4550" width="62" style="1" customWidth="1"/>
    <col min="4551" max="4551" width="24.42578125" style="1" customWidth="1"/>
    <col min="4552" max="4552" width="23.5703125" style="1" bestFit="1" customWidth="1"/>
    <col min="4553" max="4553" width="23.5703125" style="1" customWidth="1"/>
    <col min="4554" max="4554" width="0.5703125" style="1" customWidth="1"/>
    <col min="4555" max="4555" width="23.5703125" style="1" customWidth="1"/>
    <col min="4556" max="4559" width="0" style="1" hidden="1" customWidth="1"/>
    <col min="4560" max="4560" width="1.5703125" style="1" customWidth="1"/>
    <col min="4561" max="4562" width="0" style="1" hidden="1" customWidth="1"/>
    <col min="4563" max="4563" width="21.5703125" style="1" bestFit="1" customWidth="1"/>
    <col min="4564" max="4564" width="16.5703125" style="1" customWidth="1"/>
    <col min="4565" max="4805" width="11.42578125" style="1"/>
    <col min="4806" max="4806" width="62" style="1" customWidth="1"/>
    <col min="4807" max="4807" width="24.42578125" style="1" customWidth="1"/>
    <col min="4808" max="4808" width="23.5703125" style="1" bestFit="1" customWidth="1"/>
    <col min="4809" max="4809" width="23.5703125" style="1" customWidth="1"/>
    <col min="4810" max="4810" width="0.5703125" style="1" customWidth="1"/>
    <col min="4811" max="4811" width="23.5703125" style="1" customWidth="1"/>
    <col min="4812" max="4815" width="0" style="1" hidden="1" customWidth="1"/>
    <col min="4816" max="4816" width="1.5703125" style="1" customWidth="1"/>
    <col min="4817" max="4818" width="0" style="1" hidden="1" customWidth="1"/>
    <col min="4819" max="4819" width="21.5703125" style="1" bestFit="1" customWidth="1"/>
    <col min="4820" max="4820" width="16.5703125" style="1" customWidth="1"/>
    <col min="4821" max="5061" width="11.42578125" style="1"/>
    <col min="5062" max="5062" width="62" style="1" customWidth="1"/>
    <col min="5063" max="5063" width="24.42578125" style="1" customWidth="1"/>
    <col min="5064" max="5064" width="23.5703125" style="1" bestFit="1" customWidth="1"/>
    <col min="5065" max="5065" width="23.5703125" style="1" customWidth="1"/>
    <col min="5066" max="5066" width="0.5703125" style="1" customWidth="1"/>
    <col min="5067" max="5067" width="23.5703125" style="1" customWidth="1"/>
    <col min="5068" max="5071" width="0" style="1" hidden="1" customWidth="1"/>
    <col min="5072" max="5072" width="1.5703125" style="1" customWidth="1"/>
    <col min="5073" max="5074" width="0" style="1" hidden="1" customWidth="1"/>
    <col min="5075" max="5075" width="21.5703125" style="1" bestFit="1" customWidth="1"/>
    <col min="5076" max="5076" width="16.5703125" style="1" customWidth="1"/>
    <col min="5077" max="5317" width="11.42578125" style="1"/>
    <col min="5318" max="5318" width="62" style="1" customWidth="1"/>
    <col min="5319" max="5319" width="24.42578125" style="1" customWidth="1"/>
    <col min="5320" max="5320" width="23.5703125" style="1" bestFit="1" customWidth="1"/>
    <col min="5321" max="5321" width="23.5703125" style="1" customWidth="1"/>
    <col min="5322" max="5322" width="0.5703125" style="1" customWidth="1"/>
    <col min="5323" max="5323" width="23.5703125" style="1" customWidth="1"/>
    <col min="5324" max="5327" width="0" style="1" hidden="1" customWidth="1"/>
    <col min="5328" max="5328" width="1.5703125" style="1" customWidth="1"/>
    <col min="5329" max="5330" width="0" style="1" hidden="1" customWidth="1"/>
    <col min="5331" max="5331" width="21.5703125" style="1" bestFit="1" customWidth="1"/>
    <col min="5332" max="5332" width="16.5703125" style="1" customWidth="1"/>
    <col min="5333" max="5573" width="11.42578125" style="1"/>
    <col min="5574" max="5574" width="62" style="1" customWidth="1"/>
    <col min="5575" max="5575" width="24.42578125" style="1" customWidth="1"/>
    <col min="5576" max="5576" width="23.5703125" style="1" bestFit="1" customWidth="1"/>
    <col min="5577" max="5577" width="23.5703125" style="1" customWidth="1"/>
    <col min="5578" max="5578" width="0.5703125" style="1" customWidth="1"/>
    <col min="5579" max="5579" width="23.5703125" style="1" customWidth="1"/>
    <col min="5580" max="5583" width="0" style="1" hidden="1" customWidth="1"/>
    <col min="5584" max="5584" width="1.5703125" style="1" customWidth="1"/>
    <col min="5585" max="5586" width="0" style="1" hidden="1" customWidth="1"/>
    <col min="5587" max="5587" width="21.5703125" style="1" bestFit="1" customWidth="1"/>
    <col min="5588" max="5588" width="16.5703125" style="1" customWidth="1"/>
    <col min="5589" max="5829" width="11.42578125" style="1"/>
    <col min="5830" max="5830" width="62" style="1" customWidth="1"/>
    <col min="5831" max="5831" width="24.42578125" style="1" customWidth="1"/>
    <col min="5832" max="5832" width="23.5703125" style="1" bestFit="1" customWidth="1"/>
    <col min="5833" max="5833" width="23.5703125" style="1" customWidth="1"/>
    <col min="5834" max="5834" width="0.5703125" style="1" customWidth="1"/>
    <col min="5835" max="5835" width="23.5703125" style="1" customWidth="1"/>
    <col min="5836" max="5839" width="0" style="1" hidden="1" customWidth="1"/>
    <col min="5840" max="5840" width="1.5703125" style="1" customWidth="1"/>
    <col min="5841" max="5842" width="0" style="1" hidden="1" customWidth="1"/>
    <col min="5843" max="5843" width="21.5703125" style="1" bestFit="1" customWidth="1"/>
    <col min="5844" max="5844" width="16.5703125" style="1" customWidth="1"/>
    <col min="5845" max="6085" width="11.42578125" style="1"/>
    <col min="6086" max="6086" width="62" style="1" customWidth="1"/>
    <col min="6087" max="6087" width="24.42578125" style="1" customWidth="1"/>
    <col min="6088" max="6088" width="23.5703125" style="1" bestFit="1" customWidth="1"/>
    <col min="6089" max="6089" width="23.5703125" style="1" customWidth="1"/>
    <col min="6090" max="6090" width="0.5703125" style="1" customWidth="1"/>
    <col min="6091" max="6091" width="23.5703125" style="1" customWidth="1"/>
    <col min="6092" max="6095" width="0" style="1" hidden="1" customWidth="1"/>
    <col min="6096" max="6096" width="1.5703125" style="1" customWidth="1"/>
    <col min="6097" max="6098" width="0" style="1" hidden="1" customWidth="1"/>
    <col min="6099" max="6099" width="21.5703125" style="1" bestFit="1" customWidth="1"/>
    <col min="6100" max="6100" width="16.5703125" style="1" customWidth="1"/>
    <col min="6101" max="6341" width="11.42578125" style="1"/>
    <col min="6342" max="6342" width="62" style="1" customWidth="1"/>
    <col min="6343" max="6343" width="24.42578125" style="1" customWidth="1"/>
    <col min="6344" max="6344" width="23.5703125" style="1" bestFit="1" customWidth="1"/>
    <col min="6345" max="6345" width="23.5703125" style="1" customWidth="1"/>
    <col min="6346" max="6346" width="0.5703125" style="1" customWidth="1"/>
    <col min="6347" max="6347" width="23.5703125" style="1" customWidth="1"/>
    <col min="6348" max="6351" width="0" style="1" hidden="1" customWidth="1"/>
    <col min="6352" max="6352" width="1.5703125" style="1" customWidth="1"/>
    <col min="6353" max="6354" width="0" style="1" hidden="1" customWidth="1"/>
    <col min="6355" max="6355" width="21.5703125" style="1" bestFit="1" customWidth="1"/>
    <col min="6356" max="6356" width="16.5703125" style="1" customWidth="1"/>
    <col min="6357" max="6597" width="11.42578125" style="1"/>
    <col min="6598" max="6598" width="62" style="1" customWidth="1"/>
    <col min="6599" max="6599" width="24.42578125" style="1" customWidth="1"/>
    <col min="6600" max="6600" width="23.5703125" style="1" bestFit="1" customWidth="1"/>
    <col min="6601" max="6601" width="23.5703125" style="1" customWidth="1"/>
    <col min="6602" max="6602" width="0.5703125" style="1" customWidth="1"/>
    <col min="6603" max="6603" width="23.5703125" style="1" customWidth="1"/>
    <col min="6604" max="6607" width="0" style="1" hidden="1" customWidth="1"/>
    <col min="6608" max="6608" width="1.5703125" style="1" customWidth="1"/>
    <col min="6609" max="6610" width="0" style="1" hidden="1" customWidth="1"/>
    <col min="6611" max="6611" width="21.5703125" style="1" bestFit="1" customWidth="1"/>
    <col min="6612" max="6612" width="16.5703125" style="1" customWidth="1"/>
    <col min="6613" max="6853" width="11.42578125" style="1"/>
    <col min="6854" max="6854" width="62" style="1" customWidth="1"/>
    <col min="6855" max="6855" width="24.42578125" style="1" customWidth="1"/>
    <col min="6856" max="6856" width="23.5703125" style="1" bestFit="1" customWidth="1"/>
    <col min="6857" max="6857" width="23.5703125" style="1" customWidth="1"/>
    <col min="6858" max="6858" width="0.5703125" style="1" customWidth="1"/>
    <col min="6859" max="6859" width="23.5703125" style="1" customWidth="1"/>
    <col min="6860" max="6863" width="0" style="1" hidden="1" customWidth="1"/>
    <col min="6864" max="6864" width="1.5703125" style="1" customWidth="1"/>
    <col min="6865" max="6866" width="0" style="1" hidden="1" customWidth="1"/>
    <col min="6867" max="6867" width="21.5703125" style="1" bestFit="1" customWidth="1"/>
    <col min="6868" max="6868" width="16.5703125" style="1" customWidth="1"/>
    <col min="6869" max="7109" width="11.42578125" style="1"/>
    <col min="7110" max="7110" width="62" style="1" customWidth="1"/>
    <col min="7111" max="7111" width="24.42578125" style="1" customWidth="1"/>
    <col min="7112" max="7112" width="23.5703125" style="1" bestFit="1" customWidth="1"/>
    <col min="7113" max="7113" width="23.5703125" style="1" customWidth="1"/>
    <col min="7114" max="7114" width="0.5703125" style="1" customWidth="1"/>
    <col min="7115" max="7115" width="23.5703125" style="1" customWidth="1"/>
    <col min="7116" max="7119" width="0" style="1" hidden="1" customWidth="1"/>
    <col min="7120" max="7120" width="1.5703125" style="1" customWidth="1"/>
    <col min="7121" max="7122" width="0" style="1" hidden="1" customWidth="1"/>
    <col min="7123" max="7123" width="21.5703125" style="1" bestFit="1" customWidth="1"/>
    <col min="7124" max="7124" width="16.5703125" style="1" customWidth="1"/>
    <col min="7125" max="7365" width="11.42578125" style="1"/>
    <col min="7366" max="7366" width="62" style="1" customWidth="1"/>
    <col min="7367" max="7367" width="24.42578125" style="1" customWidth="1"/>
    <col min="7368" max="7368" width="23.5703125" style="1" bestFit="1" customWidth="1"/>
    <col min="7369" max="7369" width="23.5703125" style="1" customWidth="1"/>
    <col min="7370" max="7370" width="0.5703125" style="1" customWidth="1"/>
    <col min="7371" max="7371" width="23.5703125" style="1" customWidth="1"/>
    <col min="7372" max="7375" width="0" style="1" hidden="1" customWidth="1"/>
    <col min="7376" max="7376" width="1.5703125" style="1" customWidth="1"/>
    <col min="7377" max="7378" width="0" style="1" hidden="1" customWidth="1"/>
    <col min="7379" max="7379" width="21.5703125" style="1" bestFit="1" customWidth="1"/>
    <col min="7380" max="7380" width="16.5703125" style="1" customWidth="1"/>
    <col min="7381" max="7621" width="11.42578125" style="1"/>
    <col min="7622" max="7622" width="62" style="1" customWidth="1"/>
    <col min="7623" max="7623" width="24.42578125" style="1" customWidth="1"/>
    <col min="7624" max="7624" width="23.5703125" style="1" bestFit="1" customWidth="1"/>
    <col min="7625" max="7625" width="23.5703125" style="1" customWidth="1"/>
    <col min="7626" max="7626" width="0.5703125" style="1" customWidth="1"/>
    <col min="7627" max="7627" width="23.5703125" style="1" customWidth="1"/>
    <col min="7628" max="7631" width="0" style="1" hidden="1" customWidth="1"/>
    <col min="7632" max="7632" width="1.5703125" style="1" customWidth="1"/>
    <col min="7633" max="7634" width="0" style="1" hidden="1" customWidth="1"/>
    <col min="7635" max="7635" width="21.5703125" style="1" bestFit="1" customWidth="1"/>
    <col min="7636" max="7636" width="16.5703125" style="1" customWidth="1"/>
    <col min="7637" max="7877" width="11.42578125" style="1"/>
    <col min="7878" max="7878" width="62" style="1" customWidth="1"/>
    <col min="7879" max="7879" width="24.42578125" style="1" customWidth="1"/>
    <col min="7880" max="7880" width="23.5703125" style="1" bestFit="1" customWidth="1"/>
    <col min="7881" max="7881" width="23.5703125" style="1" customWidth="1"/>
    <col min="7882" max="7882" width="0.5703125" style="1" customWidth="1"/>
    <col min="7883" max="7883" width="23.5703125" style="1" customWidth="1"/>
    <col min="7884" max="7887" width="0" style="1" hidden="1" customWidth="1"/>
    <col min="7888" max="7888" width="1.5703125" style="1" customWidth="1"/>
    <col min="7889" max="7890" width="0" style="1" hidden="1" customWidth="1"/>
    <col min="7891" max="7891" width="21.5703125" style="1" bestFit="1" customWidth="1"/>
    <col min="7892" max="7892" width="16.5703125" style="1" customWidth="1"/>
    <col min="7893" max="8133" width="11.42578125" style="1"/>
    <col min="8134" max="8134" width="62" style="1" customWidth="1"/>
    <col min="8135" max="8135" width="24.42578125" style="1" customWidth="1"/>
    <col min="8136" max="8136" width="23.5703125" style="1" bestFit="1" customWidth="1"/>
    <col min="8137" max="8137" width="23.5703125" style="1" customWidth="1"/>
    <col min="8138" max="8138" width="0.5703125" style="1" customWidth="1"/>
    <col min="8139" max="8139" width="23.5703125" style="1" customWidth="1"/>
    <col min="8140" max="8143" width="0" style="1" hidden="1" customWidth="1"/>
    <col min="8144" max="8144" width="1.5703125" style="1" customWidth="1"/>
    <col min="8145" max="8146" width="0" style="1" hidden="1" customWidth="1"/>
    <col min="8147" max="8147" width="21.5703125" style="1" bestFit="1" customWidth="1"/>
    <col min="8148" max="8148" width="16.5703125" style="1" customWidth="1"/>
    <col min="8149" max="8389" width="11.42578125" style="1"/>
    <col min="8390" max="8390" width="62" style="1" customWidth="1"/>
    <col min="8391" max="8391" width="24.42578125" style="1" customWidth="1"/>
    <col min="8392" max="8392" width="23.5703125" style="1" bestFit="1" customWidth="1"/>
    <col min="8393" max="8393" width="23.5703125" style="1" customWidth="1"/>
    <col min="8394" max="8394" width="0.5703125" style="1" customWidth="1"/>
    <col min="8395" max="8395" width="23.5703125" style="1" customWidth="1"/>
    <col min="8396" max="8399" width="0" style="1" hidden="1" customWidth="1"/>
    <col min="8400" max="8400" width="1.5703125" style="1" customWidth="1"/>
    <col min="8401" max="8402" width="0" style="1" hidden="1" customWidth="1"/>
    <col min="8403" max="8403" width="21.5703125" style="1" bestFit="1" customWidth="1"/>
    <col min="8404" max="8404" width="16.5703125" style="1" customWidth="1"/>
    <col min="8405" max="8645" width="11.42578125" style="1"/>
    <col min="8646" max="8646" width="62" style="1" customWidth="1"/>
    <col min="8647" max="8647" width="24.42578125" style="1" customWidth="1"/>
    <col min="8648" max="8648" width="23.5703125" style="1" bestFit="1" customWidth="1"/>
    <col min="8649" max="8649" width="23.5703125" style="1" customWidth="1"/>
    <col min="8650" max="8650" width="0.5703125" style="1" customWidth="1"/>
    <col min="8651" max="8651" width="23.5703125" style="1" customWidth="1"/>
    <col min="8652" max="8655" width="0" style="1" hidden="1" customWidth="1"/>
    <col min="8656" max="8656" width="1.5703125" style="1" customWidth="1"/>
    <col min="8657" max="8658" width="0" style="1" hidden="1" customWidth="1"/>
    <col min="8659" max="8659" width="21.5703125" style="1" bestFit="1" customWidth="1"/>
    <col min="8660" max="8660" width="16.5703125" style="1" customWidth="1"/>
    <col min="8661" max="8901" width="11.42578125" style="1"/>
    <col min="8902" max="8902" width="62" style="1" customWidth="1"/>
    <col min="8903" max="8903" width="24.42578125" style="1" customWidth="1"/>
    <col min="8904" max="8904" width="23.5703125" style="1" bestFit="1" customWidth="1"/>
    <col min="8905" max="8905" width="23.5703125" style="1" customWidth="1"/>
    <col min="8906" max="8906" width="0.5703125" style="1" customWidth="1"/>
    <col min="8907" max="8907" width="23.5703125" style="1" customWidth="1"/>
    <col min="8908" max="8911" width="0" style="1" hidden="1" customWidth="1"/>
    <col min="8912" max="8912" width="1.5703125" style="1" customWidth="1"/>
    <col min="8913" max="8914" width="0" style="1" hidden="1" customWidth="1"/>
    <col min="8915" max="8915" width="21.5703125" style="1" bestFit="1" customWidth="1"/>
    <col min="8916" max="8916" width="16.5703125" style="1" customWidth="1"/>
    <col min="8917" max="9157" width="11.42578125" style="1"/>
    <col min="9158" max="9158" width="62" style="1" customWidth="1"/>
    <col min="9159" max="9159" width="24.42578125" style="1" customWidth="1"/>
    <col min="9160" max="9160" width="23.5703125" style="1" bestFit="1" customWidth="1"/>
    <col min="9161" max="9161" width="23.5703125" style="1" customWidth="1"/>
    <col min="9162" max="9162" width="0.5703125" style="1" customWidth="1"/>
    <col min="9163" max="9163" width="23.5703125" style="1" customWidth="1"/>
    <col min="9164" max="9167" width="0" style="1" hidden="1" customWidth="1"/>
    <col min="9168" max="9168" width="1.5703125" style="1" customWidth="1"/>
    <col min="9169" max="9170" width="0" style="1" hidden="1" customWidth="1"/>
    <col min="9171" max="9171" width="21.5703125" style="1" bestFit="1" customWidth="1"/>
    <col min="9172" max="9172" width="16.5703125" style="1" customWidth="1"/>
    <col min="9173" max="9413" width="11.42578125" style="1"/>
    <col min="9414" max="9414" width="62" style="1" customWidth="1"/>
    <col min="9415" max="9415" width="24.42578125" style="1" customWidth="1"/>
    <col min="9416" max="9416" width="23.5703125" style="1" bestFit="1" customWidth="1"/>
    <col min="9417" max="9417" width="23.5703125" style="1" customWidth="1"/>
    <col min="9418" max="9418" width="0.5703125" style="1" customWidth="1"/>
    <col min="9419" max="9419" width="23.5703125" style="1" customWidth="1"/>
    <col min="9420" max="9423" width="0" style="1" hidden="1" customWidth="1"/>
    <col min="9424" max="9424" width="1.5703125" style="1" customWidth="1"/>
    <col min="9425" max="9426" width="0" style="1" hidden="1" customWidth="1"/>
    <col min="9427" max="9427" width="21.5703125" style="1" bestFit="1" customWidth="1"/>
    <col min="9428" max="9428" width="16.5703125" style="1" customWidth="1"/>
    <col min="9429" max="9669" width="11.42578125" style="1"/>
    <col min="9670" max="9670" width="62" style="1" customWidth="1"/>
    <col min="9671" max="9671" width="24.42578125" style="1" customWidth="1"/>
    <col min="9672" max="9672" width="23.5703125" style="1" bestFit="1" customWidth="1"/>
    <col min="9673" max="9673" width="23.5703125" style="1" customWidth="1"/>
    <col min="9674" max="9674" width="0.5703125" style="1" customWidth="1"/>
    <col min="9675" max="9675" width="23.5703125" style="1" customWidth="1"/>
    <col min="9676" max="9679" width="0" style="1" hidden="1" customWidth="1"/>
    <col min="9680" max="9680" width="1.5703125" style="1" customWidth="1"/>
    <col min="9681" max="9682" width="0" style="1" hidden="1" customWidth="1"/>
    <col min="9683" max="9683" width="21.5703125" style="1" bestFit="1" customWidth="1"/>
    <col min="9684" max="9684" width="16.5703125" style="1" customWidth="1"/>
    <col min="9685" max="9925" width="11.42578125" style="1"/>
    <col min="9926" max="9926" width="62" style="1" customWidth="1"/>
    <col min="9927" max="9927" width="24.42578125" style="1" customWidth="1"/>
    <col min="9928" max="9928" width="23.5703125" style="1" bestFit="1" customWidth="1"/>
    <col min="9929" max="9929" width="23.5703125" style="1" customWidth="1"/>
    <col min="9930" max="9930" width="0.5703125" style="1" customWidth="1"/>
    <col min="9931" max="9931" width="23.5703125" style="1" customWidth="1"/>
    <col min="9932" max="9935" width="0" style="1" hidden="1" customWidth="1"/>
    <col min="9936" max="9936" width="1.5703125" style="1" customWidth="1"/>
    <col min="9937" max="9938" width="0" style="1" hidden="1" customWidth="1"/>
    <col min="9939" max="9939" width="21.5703125" style="1" bestFit="1" customWidth="1"/>
    <col min="9940" max="9940" width="16.5703125" style="1" customWidth="1"/>
    <col min="9941" max="10181" width="11.42578125" style="1"/>
    <col min="10182" max="10182" width="62" style="1" customWidth="1"/>
    <col min="10183" max="10183" width="24.42578125" style="1" customWidth="1"/>
    <col min="10184" max="10184" width="23.5703125" style="1" bestFit="1" customWidth="1"/>
    <col min="10185" max="10185" width="23.5703125" style="1" customWidth="1"/>
    <col min="10186" max="10186" width="0.5703125" style="1" customWidth="1"/>
    <col min="10187" max="10187" width="23.5703125" style="1" customWidth="1"/>
    <col min="10188" max="10191" width="0" style="1" hidden="1" customWidth="1"/>
    <col min="10192" max="10192" width="1.5703125" style="1" customWidth="1"/>
    <col min="10193" max="10194" width="0" style="1" hidden="1" customWidth="1"/>
    <col min="10195" max="10195" width="21.5703125" style="1" bestFit="1" customWidth="1"/>
    <col min="10196" max="10196" width="16.5703125" style="1" customWidth="1"/>
    <col min="10197" max="10437" width="11.42578125" style="1"/>
    <col min="10438" max="10438" width="62" style="1" customWidth="1"/>
    <col min="10439" max="10439" width="24.42578125" style="1" customWidth="1"/>
    <col min="10440" max="10440" width="23.5703125" style="1" bestFit="1" customWidth="1"/>
    <col min="10441" max="10441" width="23.5703125" style="1" customWidth="1"/>
    <col min="10442" max="10442" width="0.5703125" style="1" customWidth="1"/>
    <col min="10443" max="10443" width="23.5703125" style="1" customWidth="1"/>
    <col min="10444" max="10447" width="0" style="1" hidden="1" customWidth="1"/>
    <col min="10448" max="10448" width="1.5703125" style="1" customWidth="1"/>
    <col min="10449" max="10450" width="0" style="1" hidden="1" customWidth="1"/>
    <col min="10451" max="10451" width="21.5703125" style="1" bestFit="1" customWidth="1"/>
    <col min="10452" max="10452" width="16.5703125" style="1" customWidth="1"/>
    <col min="10453" max="10693" width="11.42578125" style="1"/>
    <col min="10694" max="10694" width="62" style="1" customWidth="1"/>
    <col min="10695" max="10695" width="24.42578125" style="1" customWidth="1"/>
    <col min="10696" max="10696" width="23.5703125" style="1" bestFit="1" customWidth="1"/>
    <col min="10697" max="10697" width="23.5703125" style="1" customWidth="1"/>
    <col min="10698" max="10698" width="0.5703125" style="1" customWidth="1"/>
    <col min="10699" max="10699" width="23.5703125" style="1" customWidth="1"/>
    <col min="10700" max="10703" width="0" style="1" hidden="1" customWidth="1"/>
    <col min="10704" max="10704" width="1.5703125" style="1" customWidth="1"/>
    <col min="10705" max="10706" width="0" style="1" hidden="1" customWidth="1"/>
    <col min="10707" max="10707" width="21.5703125" style="1" bestFit="1" customWidth="1"/>
    <col min="10708" max="10708" width="16.5703125" style="1" customWidth="1"/>
    <col min="10709" max="10949" width="11.42578125" style="1"/>
    <col min="10950" max="10950" width="62" style="1" customWidth="1"/>
    <col min="10951" max="10951" width="24.42578125" style="1" customWidth="1"/>
    <col min="10952" max="10952" width="23.5703125" style="1" bestFit="1" customWidth="1"/>
    <col min="10953" max="10953" width="23.5703125" style="1" customWidth="1"/>
    <col min="10954" max="10954" width="0.5703125" style="1" customWidth="1"/>
    <col min="10955" max="10955" width="23.5703125" style="1" customWidth="1"/>
    <col min="10956" max="10959" width="0" style="1" hidden="1" customWidth="1"/>
    <col min="10960" max="10960" width="1.5703125" style="1" customWidth="1"/>
    <col min="10961" max="10962" width="0" style="1" hidden="1" customWidth="1"/>
    <col min="10963" max="10963" width="21.5703125" style="1" bestFit="1" customWidth="1"/>
    <col min="10964" max="10964" width="16.5703125" style="1" customWidth="1"/>
    <col min="10965" max="11205" width="11.42578125" style="1"/>
    <col min="11206" max="11206" width="62" style="1" customWidth="1"/>
    <col min="11207" max="11207" width="24.42578125" style="1" customWidth="1"/>
    <col min="11208" max="11208" width="23.5703125" style="1" bestFit="1" customWidth="1"/>
    <col min="11209" max="11209" width="23.5703125" style="1" customWidth="1"/>
    <col min="11210" max="11210" width="0.5703125" style="1" customWidth="1"/>
    <col min="11211" max="11211" width="23.5703125" style="1" customWidth="1"/>
    <col min="11212" max="11215" width="0" style="1" hidden="1" customWidth="1"/>
    <col min="11216" max="11216" width="1.5703125" style="1" customWidth="1"/>
    <col min="11217" max="11218" width="0" style="1" hidden="1" customWidth="1"/>
    <col min="11219" max="11219" width="21.5703125" style="1" bestFit="1" customWidth="1"/>
    <col min="11220" max="11220" width="16.5703125" style="1" customWidth="1"/>
    <col min="11221" max="11461" width="11.42578125" style="1"/>
    <col min="11462" max="11462" width="62" style="1" customWidth="1"/>
    <col min="11463" max="11463" width="24.42578125" style="1" customWidth="1"/>
    <col min="11464" max="11464" width="23.5703125" style="1" bestFit="1" customWidth="1"/>
    <col min="11465" max="11465" width="23.5703125" style="1" customWidth="1"/>
    <col min="11466" max="11466" width="0.5703125" style="1" customWidth="1"/>
    <col min="11467" max="11467" width="23.5703125" style="1" customWidth="1"/>
    <col min="11468" max="11471" width="0" style="1" hidden="1" customWidth="1"/>
    <col min="11472" max="11472" width="1.5703125" style="1" customWidth="1"/>
    <col min="11473" max="11474" width="0" style="1" hidden="1" customWidth="1"/>
    <col min="11475" max="11475" width="21.5703125" style="1" bestFit="1" customWidth="1"/>
    <col min="11476" max="11476" width="16.5703125" style="1" customWidth="1"/>
    <col min="11477" max="11717" width="11.42578125" style="1"/>
    <col min="11718" max="11718" width="62" style="1" customWidth="1"/>
    <col min="11719" max="11719" width="24.42578125" style="1" customWidth="1"/>
    <col min="11720" max="11720" width="23.5703125" style="1" bestFit="1" customWidth="1"/>
    <col min="11721" max="11721" width="23.5703125" style="1" customWidth="1"/>
    <col min="11722" max="11722" width="0.5703125" style="1" customWidth="1"/>
    <col min="11723" max="11723" width="23.5703125" style="1" customWidth="1"/>
    <col min="11724" max="11727" width="0" style="1" hidden="1" customWidth="1"/>
    <col min="11728" max="11728" width="1.5703125" style="1" customWidth="1"/>
    <col min="11729" max="11730" width="0" style="1" hidden="1" customWidth="1"/>
    <col min="11731" max="11731" width="21.5703125" style="1" bestFit="1" customWidth="1"/>
    <col min="11732" max="11732" width="16.5703125" style="1" customWidth="1"/>
    <col min="11733" max="11973" width="11.42578125" style="1"/>
    <col min="11974" max="11974" width="62" style="1" customWidth="1"/>
    <col min="11975" max="11975" width="24.42578125" style="1" customWidth="1"/>
    <col min="11976" max="11976" width="23.5703125" style="1" bestFit="1" customWidth="1"/>
    <col min="11977" max="11977" width="23.5703125" style="1" customWidth="1"/>
    <col min="11978" max="11978" width="0.5703125" style="1" customWidth="1"/>
    <col min="11979" max="11979" width="23.5703125" style="1" customWidth="1"/>
    <col min="11980" max="11983" width="0" style="1" hidden="1" customWidth="1"/>
    <col min="11984" max="11984" width="1.5703125" style="1" customWidth="1"/>
    <col min="11985" max="11986" width="0" style="1" hidden="1" customWidth="1"/>
    <col min="11987" max="11987" width="21.5703125" style="1" bestFit="1" customWidth="1"/>
    <col min="11988" max="11988" width="16.5703125" style="1" customWidth="1"/>
    <col min="11989" max="12229" width="11.42578125" style="1"/>
    <col min="12230" max="12230" width="62" style="1" customWidth="1"/>
    <col min="12231" max="12231" width="24.42578125" style="1" customWidth="1"/>
    <col min="12232" max="12232" width="23.5703125" style="1" bestFit="1" customWidth="1"/>
    <col min="12233" max="12233" width="23.5703125" style="1" customWidth="1"/>
    <col min="12234" max="12234" width="0.5703125" style="1" customWidth="1"/>
    <col min="12235" max="12235" width="23.5703125" style="1" customWidth="1"/>
    <col min="12236" max="12239" width="0" style="1" hidden="1" customWidth="1"/>
    <col min="12240" max="12240" width="1.5703125" style="1" customWidth="1"/>
    <col min="12241" max="12242" width="0" style="1" hidden="1" customWidth="1"/>
    <col min="12243" max="12243" width="21.5703125" style="1" bestFit="1" customWidth="1"/>
    <col min="12244" max="12244" width="16.5703125" style="1" customWidth="1"/>
    <col min="12245" max="12485" width="11.42578125" style="1"/>
    <col min="12486" max="12486" width="62" style="1" customWidth="1"/>
    <col min="12487" max="12487" width="24.42578125" style="1" customWidth="1"/>
    <col min="12488" max="12488" width="23.5703125" style="1" bestFit="1" customWidth="1"/>
    <col min="12489" max="12489" width="23.5703125" style="1" customWidth="1"/>
    <col min="12490" max="12490" width="0.5703125" style="1" customWidth="1"/>
    <col min="12491" max="12491" width="23.5703125" style="1" customWidth="1"/>
    <col min="12492" max="12495" width="0" style="1" hidden="1" customWidth="1"/>
    <col min="12496" max="12496" width="1.5703125" style="1" customWidth="1"/>
    <col min="12497" max="12498" width="0" style="1" hidden="1" customWidth="1"/>
    <col min="12499" max="12499" width="21.5703125" style="1" bestFit="1" customWidth="1"/>
    <col min="12500" max="12500" width="16.5703125" style="1" customWidth="1"/>
    <col min="12501" max="12741" width="11.42578125" style="1"/>
    <col min="12742" max="12742" width="62" style="1" customWidth="1"/>
    <col min="12743" max="12743" width="24.42578125" style="1" customWidth="1"/>
    <col min="12744" max="12744" width="23.5703125" style="1" bestFit="1" customWidth="1"/>
    <col min="12745" max="12745" width="23.5703125" style="1" customWidth="1"/>
    <col min="12746" max="12746" width="0.5703125" style="1" customWidth="1"/>
    <col min="12747" max="12747" width="23.5703125" style="1" customWidth="1"/>
    <col min="12748" max="12751" width="0" style="1" hidden="1" customWidth="1"/>
    <col min="12752" max="12752" width="1.5703125" style="1" customWidth="1"/>
    <col min="12753" max="12754" width="0" style="1" hidden="1" customWidth="1"/>
    <col min="12755" max="12755" width="21.5703125" style="1" bestFit="1" customWidth="1"/>
    <col min="12756" max="12756" width="16.5703125" style="1" customWidth="1"/>
    <col min="12757" max="12997" width="11.42578125" style="1"/>
    <col min="12998" max="12998" width="62" style="1" customWidth="1"/>
    <col min="12999" max="12999" width="24.42578125" style="1" customWidth="1"/>
    <col min="13000" max="13000" width="23.5703125" style="1" bestFit="1" customWidth="1"/>
    <col min="13001" max="13001" width="23.5703125" style="1" customWidth="1"/>
    <col min="13002" max="13002" width="0.5703125" style="1" customWidth="1"/>
    <col min="13003" max="13003" width="23.5703125" style="1" customWidth="1"/>
    <col min="13004" max="13007" width="0" style="1" hidden="1" customWidth="1"/>
    <col min="13008" max="13008" width="1.5703125" style="1" customWidth="1"/>
    <col min="13009" max="13010" width="0" style="1" hidden="1" customWidth="1"/>
    <col min="13011" max="13011" width="21.5703125" style="1" bestFit="1" customWidth="1"/>
    <col min="13012" max="13012" width="16.5703125" style="1" customWidth="1"/>
    <col min="13013" max="13253" width="11.42578125" style="1"/>
    <col min="13254" max="13254" width="62" style="1" customWidth="1"/>
    <col min="13255" max="13255" width="24.42578125" style="1" customWidth="1"/>
    <col min="13256" max="13256" width="23.5703125" style="1" bestFit="1" customWidth="1"/>
    <col min="13257" max="13257" width="23.5703125" style="1" customWidth="1"/>
    <col min="13258" max="13258" width="0.5703125" style="1" customWidth="1"/>
    <col min="13259" max="13259" width="23.5703125" style="1" customWidth="1"/>
    <col min="13260" max="13263" width="0" style="1" hidden="1" customWidth="1"/>
    <col min="13264" max="13264" width="1.5703125" style="1" customWidth="1"/>
    <col min="13265" max="13266" width="0" style="1" hidden="1" customWidth="1"/>
    <col min="13267" max="13267" width="21.5703125" style="1" bestFit="1" customWidth="1"/>
    <col min="13268" max="13268" width="16.5703125" style="1" customWidth="1"/>
    <col min="13269" max="13509" width="11.42578125" style="1"/>
    <col min="13510" max="13510" width="62" style="1" customWidth="1"/>
    <col min="13511" max="13511" width="24.42578125" style="1" customWidth="1"/>
    <col min="13512" max="13512" width="23.5703125" style="1" bestFit="1" customWidth="1"/>
    <col min="13513" max="13513" width="23.5703125" style="1" customWidth="1"/>
    <col min="13514" max="13514" width="0.5703125" style="1" customWidth="1"/>
    <col min="13515" max="13515" width="23.5703125" style="1" customWidth="1"/>
    <col min="13516" max="13519" width="0" style="1" hidden="1" customWidth="1"/>
    <col min="13520" max="13520" width="1.5703125" style="1" customWidth="1"/>
    <col min="13521" max="13522" width="0" style="1" hidden="1" customWidth="1"/>
    <col min="13523" max="13523" width="21.5703125" style="1" bestFit="1" customWidth="1"/>
    <col min="13524" max="13524" width="16.5703125" style="1" customWidth="1"/>
    <col min="13525" max="13765" width="11.42578125" style="1"/>
    <col min="13766" max="13766" width="62" style="1" customWidth="1"/>
    <col min="13767" max="13767" width="24.42578125" style="1" customWidth="1"/>
    <col min="13768" max="13768" width="23.5703125" style="1" bestFit="1" customWidth="1"/>
    <col min="13769" max="13769" width="23.5703125" style="1" customWidth="1"/>
    <col min="13770" max="13770" width="0.5703125" style="1" customWidth="1"/>
    <col min="13771" max="13771" width="23.5703125" style="1" customWidth="1"/>
    <col min="13772" max="13775" width="0" style="1" hidden="1" customWidth="1"/>
    <col min="13776" max="13776" width="1.5703125" style="1" customWidth="1"/>
    <col min="13777" max="13778" width="0" style="1" hidden="1" customWidth="1"/>
    <col min="13779" max="13779" width="21.5703125" style="1" bestFit="1" customWidth="1"/>
    <col min="13780" max="13780" width="16.5703125" style="1" customWidth="1"/>
    <col min="13781" max="14021" width="11.42578125" style="1"/>
    <col min="14022" max="14022" width="62" style="1" customWidth="1"/>
    <col min="14023" max="14023" width="24.42578125" style="1" customWidth="1"/>
    <col min="14024" max="14024" width="23.5703125" style="1" bestFit="1" customWidth="1"/>
    <col min="14025" max="14025" width="23.5703125" style="1" customWidth="1"/>
    <col min="14026" max="14026" width="0.5703125" style="1" customWidth="1"/>
    <col min="14027" max="14027" width="23.5703125" style="1" customWidth="1"/>
    <col min="14028" max="14031" width="0" style="1" hidden="1" customWidth="1"/>
    <col min="14032" max="14032" width="1.5703125" style="1" customWidth="1"/>
    <col min="14033" max="14034" width="0" style="1" hidden="1" customWidth="1"/>
    <col min="14035" max="14035" width="21.5703125" style="1" bestFit="1" customWidth="1"/>
    <col min="14036" max="14036" width="16.5703125" style="1" customWidth="1"/>
    <col min="14037" max="14277" width="11.42578125" style="1"/>
    <col min="14278" max="14278" width="62" style="1" customWidth="1"/>
    <col min="14279" max="14279" width="24.42578125" style="1" customWidth="1"/>
    <col min="14280" max="14280" width="23.5703125" style="1" bestFit="1" customWidth="1"/>
    <col min="14281" max="14281" width="23.5703125" style="1" customWidth="1"/>
    <col min="14282" max="14282" width="0.5703125" style="1" customWidth="1"/>
    <col min="14283" max="14283" width="23.5703125" style="1" customWidth="1"/>
    <col min="14284" max="14287" width="0" style="1" hidden="1" customWidth="1"/>
    <col min="14288" max="14288" width="1.5703125" style="1" customWidth="1"/>
    <col min="14289" max="14290" width="0" style="1" hidden="1" customWidth="1"/>
    <col min="14291" max="14291" width="21.5703125" style="1" bestFit="1" customWidth="1"/>
    <col min="14292" max="14292" width="16.5703125" style="1" customWidth="1"/>
    <col min="14293" max="14533" width="11.42578125" style="1"/>
    <col min="14534" max="14534" width="62" style="1" customWidth="1"/>
    <col min="14535" max="14535" width="24.42578125" style="1" customWidth="1"/>
    <col min="14536" max="14536" width="23.5703125" style="1" bestFit="1" customWidth="1"/>
    <col min="14537" max="14537" width="23.5703125" style="1" customWidth="1"/>
    <col min="14538" max="14538" width="0.5703125" style="1" customWidth="1"/>
    <col min="14539" max="14539" width="23.5703125" style="1" customWidth="1"/>
    <col min="14540" max="14543" width="0" style="1" hidden="1" customWidth="1"/>
    <col min="14544" max="14544" width="1.5703125" style="1" customWidth="1"/>
    <col min="14545" max="14546" width="0" style="1" hidden="1" customWidth="1"/>
    <col min="14547" max="14547" width="21.5703125" style="1" bestFit="1" customWidth="1"/>
    <col min="14548" max="14548" width="16.5703125" style="1" customWidth="1"/>
    <col min="14549" max="14789" width="11.42578125" style="1"/>
    <col min="14790" max="14790" width="62" style="1" customWidth="1"/>
    <col min="14791" max="14791" width="24.42578125" style="1" customWidth="1"/>
    <col min="14792" max="14792" width="23.5703125" style="1" bestFit="1" customWidth="1"/>
    <col min="14793" max="14793" width="23.5703125" style="1" customWidth="1"/>
    <col min="14794" max="14794" width="0.5703125" style="1" customWidth="1"/>
    <col min="14795" max="14795" width="23.5703125" style="1" customWidth="1"/>
    <col min="14796" max="14799" width="0" style="1" hidden="1" customWidth="1"/>
    <col min="14800" max="14800" width="1.5703125" style="1" customWidth="1"/>
    <col min="14801" max="14802" width="0" style="1" hidden="1" customWidth="1"/>
    <col min="14803" max="14803" width="21.5703125" style="1" bestFit="1" customWidth="1"/>
    <col min="14804" max="14804" width="16.5703125" style="1" customWidth="1"/>
    <col min="14805" max="15045" width="11.42578125" style="1"/>
    <col min="15046" max="15046" width="62" style="1" customWidth="1"/>
    <col min="15047" max="15047" width="24.42578125" style="1" customWidth="1"/>
    <col min="15048" max="15048" width="23.5703125" style="1" bestFit="1" customWidth="1"/>
    <col min="15049" max="15049" width="23.5703125" style="1" customWidth="1"/>
    <col min="15050" max="15050" width="0.5703125" style="1" customWidth="1"/>
    <col min="15051" max="15051" width="23.5703125" style="1" customWidth="1"/>
    <col min="15052" max="15055" width="0" style="1" hidden="1" customWidth="1"/>
    <col min="15056" max="15056" width="1.5703125" style="1" customWidth="1"/>
    <col min="15057" max="15058" width="0" style="1" hidden="1" customWidth="1"/>
    <col min="15059" max="15059" width="21.5703125" style="1" bestFit="1" customWidth="1"/>
    <col min="15060" max="15060" width="16.5703125" style="1" customWidth="1"/>
    <col min="15061" max="15301" width="11.42578125" style="1"/>
    <col min="15302" max="15302" width="62" style="1" customWidth="1"/>
    <col min="15303" max="15303" width="24.42578125" style="1" customWidth="1"/>
    <col min="15304" max="15304" width="23.5703125" style="1" bestFit="1" customWidth="1"/>
    <col min="15305" max="15305" width="23.5703125" style="1" customWidth="1"/>
    <col min="15306" max="15306" width="0.5703125" style="1" customWidth="1"/>
    <col min="15307" max="15307" width="23.5703125" style="1" customWidth="1"/>
    <col min="15308" max="15311" width="0" style="1" hidden="1" customWidth="1"/>
    <col min="15312" max="15312" width="1.5703125" style="1" customWidth="1"/>
    <col min="15313" max="15314" width="0" style="1" hidden="1" customWidth="1"/>
    <col min="15315" max="15315" width="21.5703125" style="1" bestFit="1" customWidth="1"/>
    <col min="15316" max="15316" width="16.5703125" style="1" customWidth="1"/>
    <col min="15317" max="15557" width="11.42578125" style="1"/>
    <col min="15558" max="15558" width="62" style="1" customWidth="1"/>
    <col min="15559" max="15559" width="24.42578125" style="1" customWidth="1"/>
    <col min="15560" max="15560" width="23.5703125" style="1" bestFit="1" customWidth="1"/>
    <col min="15561" max="15561" width="23.5703125" style="1" customWidth="1"/>
    <col min="15562" max="15562" width="0.5703125" style="1" customWidth="1"/>
    <col min="15563" max="15563" width="23.5703125" style="1" customWidth="1"/>
    <col min="15564" max="15567" width="0" style="1" hidden="1" customWidth="1"/>
    <col min="15568" max="15568" width="1.5703125" style="1" customWidth="1"/>
    <col min="15569" max="15570" width="0" style="1" hidden="1" customWidth="1"/>
    <col min="15571" max="15571" width="21.5703125" style="1" bestFit="1" customWidth="1"/>
    <col min="15572" max="15572" width="16.5703125" style="1" customWidth="1"/>
    <col min="15573" max="15813" width="11.42578125" style="1"/>
    <col min="15814" max="15814" width="62" style="1" customWidth="1"/>
    <col min="15815" max="15815" width="24.42578125" style="1" customWidth="1"/>
    <col min="15816" max="15816" width="23.5703125" style="1" bestFit="1" customWidth="1"/>
    <col min="15817" max="15817" width="23.5703125" style="1" customWidth="1"/>
    <col min="15818" max="15818" width="0.5703125" style="1" customWidth="1"/>
    <col min="15819" max="15819" width="23.5703125" style="1" customWidth="1"/>
    <col min="15820" max="15823" width="0" style="1" hidden="1" customWidth="1"/>
    <col min="15824" max="15824" width="1.5703125" style="1" customWidth="1"/>
    <col min="15825" max="15826" width="0" style="1" hidden="1" customWidth="1"/>
    <col min="15827" max="15827" width="21.5703125" style="1" bestFit="1" customWidth="1"/>
    <col min="15828" max="15828" width="16.5703125" style="1" customWidth="1"/>
    <col min="15829" max="16069" width="11.42578125" style="1"/>
    <col min="16070" max="16070" width="62" style="1" customWidth="1"/>
    <col min="16071" max="16071" width="24.42578125" style="1" customWidth="1"/>
    <col min="16072" max="16072" width="23.5703125" style="1" bestFit="1" customWidth="1"/>
    <col min="16073" max="16073" width="23.5703125" style="1" customWidth="1"/>
    <col min="16074" max="16074" width="0.5703125" style="1" customWidth="1"/>
    <col min="16075" max="16075" width="23.5703125" style="1" customWidth="1"/>
    <col min="16076" max="16079" width="0" style="1" hidden="1" customWidth="1"/>
    <col min="16080" max="16080" width="1.5703125" style="1" customWidth="1"/>
    <col min="16081" max="16082" width="0" style="1" hidden="1" customWidth="1"/>
    <col min="16083" max="16083" width="21.5703125" style="1" bestFit="1" customWidth="1"/>
    <col min="16084" max="16084" width="16.5703125" style="1" customWidth="1"/>
    <col min="16085" max="16331" width="11.42578125" style="1"/>
    <col min="16332" max="16335" width="10.85546875" style="1" customWidth="1"/>
    <col min="16336" max="16343" width="10.85546875" style="1"/>
    <col min="16344" max="16384" width="10.85546875" style="1" customWidth="1"/>
  </cols>
  <sheetData>
    <row r="1" spans="1:10" s="24" customFormat="1" ht="15" customHeight="1" x14ac:dyDescent="0.2">
      <c r="A1" s="84"/>
      <c r="B1" s="84"/>
      <c r="C1" s="84"/>
      <c r="D1" s="84"/>
      <c r="E1" s="84"/>
      <c r="F1" s="84"/>
      <c r="G1" s="84"/>
      <c r="H1" s="84"/>
      <c r="I1" s="84"/>
    </row>
    <row r="2" spans="1:10" s="24" customFormat="1" ht="18" customHeight="1" x14ac:dyDescent="0.2">
      <c r="A2" s="91"/>
      <c r="B2" s="91"/>
      <c r="C2" s="91"/>
      <c r="D2" s="91"/>
      <c r="E2" s="91"/>
      <c r="F2" s="91"/>
      <c r="G2" s="91"/>
      <c r="H2" s="91"/>
      <c r="I2" s="91"/>
    </row>
    <row r="3" spans="1:10" s="24" customFormat="1" ht="24.75" customHeight="1" x14ac:dyDescent="0.2">
      <c r="A3" s="84"/>
      <c r="B3" s="85"/>
      <c r="C3" s="86"/>
      <c r="D3" s="86"/>
      <c r="E3" s="86"/>
      <c r="F3" s="86"/>
      <c r="G3" s="87"/>
      <c r="H3" s="87"/>
      <c r="I3" s="87"/>
    </row>
    <row r="4" spans="1:10" s="24" customFormat="1" ht="15.75" customHeight="1" x14ac:dyDescent="0.2">
      <c r="A4" s="87"/>
      <c r="B4" s="87"/>
      <c r="C4" s="87"/>
      <c r="D4" s="87"/>
      <c r="E4" s="87"/>
      <c r="F4" s="87"/>
      <c r="G4" s="87"/>
      <c r="H4" s="87"/>
      <c r="I4" s="87"/>
    </row>
    <row r="5" spans="1:10" s="24" customFormat="1" ht="23.25" customHeight="1" x14ac:dyDescent="0.2">
      <c r="A5" s="87"/>
      <c r="B5" s="87"/>
      <c r="C5" s="87"/>
      <c r="D5" s="87"/>
      <c r="E5" s="87"/>
      <c r="F5" s="87"/>
      <c r="G5" s="87"/>
      <c r="H5" s="87"/>
      <c r="I5" s="87"/>
    </row>
    <row r="6" spans="1:10" s="24" customFormat="1" ht="25.5" x14ac:dyDescent="0.2">
      <c r="A6" s="84"/>
      <c r="B6" s="89" t="s">
        <v>191</v>
      </c>
      <c r="C6" s="26"/>
      <c r="D6" s="26"/>
      <c r="E6" s="26"/>
      <c r="F6" s="26"/>
      <c r="G6" s="26"/>
      <c r="H6" s="26"/>
      <c r="I6" s="26"/>
    </row>
    <row r="7" spans="1:10" s="25" customFormat="1" ht="21" customHeight="1" x14ac:dyDescent="0.25">
      <c r="B7" s="27"/>
      <c r="H7" s="28"/>
    </row>
    <row r="8" spans="1:10" ht="53.25" customHeight="1" x14ac:dyDescent="0.2">
      <c r="A8" s="92" t="s">
        <v>175</v>
      </c>
      <c r="B8" s="93"/>
      <c r="C8" s="93"/>
      <c r="D8" s="93"/>
      <c r="E8" s="93"/>
      <c r="F8" s="94"/>
      <c r="G8" s="2"/>
      <c r="H8" s="102" t="s">
        <v>190</v>
      </c>
      <c r="I8" s="93"/>
    </row>
    <row r="9" spans="1:10" x14ac:dyDescent="0.2">
      <c r="H9" s="11"/>
      <c r="I9" s="11"/>
    </row>
    <row r="10" spans="1:10" ht="21" customHeight="1" x14ac:dyDescent="0.2">
      <c r="A10" s="95" t="s">
        <v>0</v>
      </c>
      <c r="B10" s="96"/>
      <c r="C10" s="96"/>
      <c r="D10" s="96"/>
      <c r="E10" s="96"/>
      <c r="F10" s="97"/>
      <c r="H10" s="65">
        <f>H12+H36+H39+H43+H143+H149+H159</f>
        <v>4070977517</v>
      </c>
    </row>
    <row r="11" spans="1:10" ht="15.75" x14ac:dyDescent="0.25">
      <c r="A11" s="17"/>
      <c r="B11" s="18"/>
      <c r="C11" s="18"/>
      <c r="D11" s="18"/>
      <c r="E11" s="18"/>
      <c r="F11" s="40"/>
      <c r="H11" s="58"/>
    </row>
    <row r="12" spans="1:10" ht="15" customHeight="1" x14ac:dyDescent="0.2">
      <c r="A12" s="31"/>
      <c r="B12" s="98" t="s">
        <v>1</v>
      </c>
      <c r="C12" s="98"/>
      <c r="D12" s="98"/>
      <c r="E12" s="98"/>
      <c r="F12" s="99"/>
      <c r="H12" s="66">
        <f>H13+H19+H21+H25+H27+H29+H30+H33</f>
        <v>1849709121</v>
      </c>
      <c r="J12" s="11"/>
    </row>
    <row r="13" spans="1:10" s="2" customFormat="1" ht="15" customHeight="1" x14ac:dyDescent="0.2">
      <c r="A13" s="41"/>
      <c r="B13" s="35"/>
      <c r="C13" s="98" t="s">
        <v>136</v>
      </c>
      <c r="D13" s="98"/>
      <c r="E13" s="98"/>
      <c r="F13" s="99"/>
      <c r="H13" s="67">
        <f>SUM(H14:H18)</f>
        <v>45518436</v>
      </c>
    </row>
    <row r="14" spans="1:10" s="2" customFormat="1" ht="14.25" customHeight="1" x14ac:dyDescent="0.2">
      <c r="A14" s="41"/>
      <c r="B14" s="35"/>
      <c r="C14" s="35"/>
      <c r="D14" s="100" t="s">
        <v>2</v>
      </c>
      <c r="E14" s="100"/>
      <c r="F14" s="101"/>
      <c r="H14" s="60">
        <v>3834823</v>
      </c>
      <c r="I14" s="3"/>
    </row>
    <row r="15" spans="1:10" s="2" customFormat="1" ht="14.25" customHeight="1" x14ac:dyDescent="0.2">
      <c r="A15" s="41"/>
      <c r="B15" s="35"/>
      <c r="C15" s="35"/>
      <c r="D15" s="100" t="s">
        <v>3</v>
      </c>
      <c r="E15" s="100"/>
      <c r="F15" s="101"/>
      <c r="H15" s="60">
        <v>1163694</v>
      </c>
    </row>
    <row r="16" spans="1:10" s="2" customFormat="1" ht="14.25" x14ac:dyDescent="0.2">
      <c r="A16" s="41"/>
      <c r="B16" s="35"/>
      <c r="C16" s="35"/>
      <c r="D16" s="100" t="s">
        <v>4</v>
      </c>
      <c r="E16" s="100"/>
      <c r="F16" s="101"/>
      <c r="H16" s="60">
        <v>37387925</v>
      </c>
    </row>
    <row r="17" spans="1:9" s="2" customFormat="1" ht="14.25" customHeight="1" x14ac:dyDescent="0.2">
      <c r="A17" s="41"/>
      <c r="B17" s="35"/>
      <c r="C17" s="35"/>
      <c r="D17" s="100" t="s">
        <v>5</v>
      </c>
      <c r="E17" s="100"/>
      <c r="F17" s="101"/>
      <c r="H17" s="60">
        <v>1331994</v>
      </c>
    </row>
    <row r="18" spans="1:9" s="2" customFormat="1" ht="14.25" customHeight="1" x14ac:dyDescent="0.2">
      <c r="A18" s="41"/>
      <c r="B18" s="35"/>
      <c r="C18" s="35"/>
      <c r="D18" s="105" t="s">
        <v>178</v>
      </c>
      <c r="E18" s="105"/>
      <c r="F18" s="106"/>
      <c r="H18" s="60">
        <v>1800000</v>
      </c>
    </row>
    <row r="19" spans="1:9" s="2" customFormat="1" ht="15" customHeight="1" x14ac:dyDescent="0.2">
      <c r="A19" s="41"/>
      <c r="B19" s="35"/>
      <c r="C19" s="98" t="s">
        <v>137</v>
      </c>
      <c r="D19" s="98"/>
      <c r="E19" s="98"/>
      <c r="F19" s="99"/>
      <c r="H19" s="67">
        <f>H20</f>
        <v>25493519</v>
      </c>
    </row>
    <row r="20" spans="1:9" s="2" customFormat="1" ht="14.25" customHeight="1" x14ac:dyDescent="0.2">
      <c r="A20" s="41"/>
      <c r="B20" s="35"/>
      <c r="C20" s="35"/>
      <c r="D20" s="100" t="s">
        <v>6</v>
      </c>
      <c r="E20" s="100"/>
      <c r="F20" s="101"/>
      <c r="H20" s="60">
        <v>25493519</v>
      </c>
      <c r="I20" s="3"/>
    </row>
    <row r="21" spans="1:9" s="2" customFormat="1" ht="25.5" customHeight="1" x14ac:dyDescent="0.2">
      <c r="A21" s="41"/>
      <c r="B21" s="35"/>
      <c r="C21" s="107" t="s">
        <v>138</v>
      </c>
      <c r="D21" s="107"/>
      <c r="E21" s="107"/>
      <c r="F21" s="108"/>
      <c r="H21" s="67">
        <f>SUM(H22:H24)</f>
        <v>111630121</v>
      </c>
      <c r="I21" s="3"/>
    </row>
    <row r="22" spans="1:9" s="2" customFormat="1" ht="14.25" customHeight="1" x14ac:dyDescent="0.2">
      <c r="A22" s="41"/>
      <c r="B22" s="35"/>
      <c r="C22" s="35"/>
      <c r="D22" s="103" t="s">
        <v>7</v>
      </c>
      <c r="E22" s="103"/>
      <c r="F22" s="104"/>
      <c r="H22" s="60">
        <v>10804121</v>
      </c>
    </row>
    <row r="23" spans="1:9" s="2" customFormat="1" ht="14.25" customHeight="1" x14ac:dyDescent="0.2">
      <c r="A23" s="41"/>
      <c r="B23" s="35"/>
      <c r="C23" s="35"/>
      <c r="D23" s="100" t="s">
        <v>8</v>
      </c>
      <c r="E23" s="100"/>
      <c r="F23" s="101"/>
      <c r="H23" s="88">
        <v>94480000</v>
      </c>
      <c r="I23" s="3"/>
    </row>
    <row r="24" spans="1:9" s="2" customFormat="1" ht="33.75" customHeight="1" x14ac:dyDescent="0.2">
      <c r="A24" s="41"/>
      <c r="B24" s="35"/>
      <c r="C24" s="35"/>
      <c r="D24" s="103" t="s">
        <v>179</v>
      </c>
      <c r="E24" s="103"/>
      <c r="F24" s="104"/>
      <c r="H24" s="60">
        <v>6346000</v>
      </c>
      <c r="I24" s="3"/>
    </row>
    <row r="25" spans="1:9" s="2" customFormat="1" ht="15" customHeight="1" x14ac:dyDescent="0.2">
      <c r="A25" s="41"/>
      <c r="B25" s="35"/>
      <c r="C25" s="98" t="s">
        <v>139</v>
      </c>
      <c r="D25" s="98"/>
      <c r="E25" s="98"/>
      <c r="F25" s="99"/>
      <c r="H25" s="67">
        <f>H26</f>
        <v>1191520183</v>
      </c>
      <c r="I25" s="3"/>
    </row>
    <row r="26" spans="1:9" s="2" customFormat="1" ht="29.25" customHeight="1" x14ac:dyDescent="0.2">
      <c r="A26" s="41"/>
      <c r="B26" s="35"/>
      <c r="C26" s="35"/>
      <c r="D26" s="100" t="s">
        <v>140</v>
      </c>
      <c r="E26" s="100"/>
      <c r="F26" s="101"/>
      <c r="H26" s="60">
        <v>1191520183</v>
      </c>
      <c r="I26" s="3"/>
    </row>
    <row r="27" spans="1:9" s="2" customFormat="1" ht="13.5" customHeight="1" x14ac:dyDescent="0.2">
      <c r="A27" s="41"/>
      <c r="B27" s="35"/>
      <c r="C27" s="98" t="s">
        <v>180</v>
      </c>
      <c r="D27" s="98"/>
      <c r="E27" s="98"/>
      <c r="F27" s="99"/>
      <c r="H27" s="68">
        <f>H28</f>
        <v>46800000</v>
      </c>
      <c r="I27" s="22"/>
    </row>
    <row r="28" spans="1:9" s="2" customFormat="1" ht="33" customHeight="1" x14ac:dyDescent="0.2">
      <c r="A28" s="41"/>
      <c r="B28" s="35"/>
      <c r="C28" s="35"/>
      <c r="D28" s="100" t="s">
        <v>181</v>
      </c>
      <c r="E28" s="100"/>
      <c r="F28" s="101"/>
      <c r="H28" s="60">
        <v>46800000</v>
      </c>
      <c r="I28" s="3"/>
    </row>
    <row r="29" spans="1:9" s="2" customFormat="1" ht="13.5" customHeight="1" x14ac:dyDescent="0.2">
      <c r="A29" s="41"/>
      <c r="B29" s="35"/>
      <c r="C29" s="98" t="s">
        <v>141</v>
      </c>
      <c r="D29" s="98"/>
      <c r="E29" s="98"/>
      <c r="F29" s="99"/>
      <c r="H29" s="68">
        <v>15024715</v>
      </c>
      <c r="I29" s="22"/>
    </row>
    <row r="30" spans="1:9" s="2" customFormat="1" ht="15" customHeight="1" x14ac:dyDescent="0.2">
      <c r="A30" s="41"/>
      <c r="B30" s="35"/>
      <c r="C30" s="98" t="s">
        <v>182</v>
      </c>
      <c r="D30" s="98"/>
      <c r="E30" s="98"/>
      <c r="F30" s="99"/>
      <c r="H30" s="67">
        <f>SUM(H31:H32)</f>
        <v>413722146</v>
      </c>
      <c r="I30" s="3"/>
    </row>
    <row r="31" spans="1:9" s="2" customFormat="1" ht="18" customHeight="1" x14ac:dyDescent="0.2">
      <c r="A31" s="41"/>
      <c r="B31" s="35"/>
      <c r="C31" s="35"/>
      <c r="D31" s="100" t="s">
        <v>9</v>
      </c>
      <c r="E31" s="100"/>
      <c r="F31" s="101"/>
      <c r="H31" s="60">
        <v>230698555</v>
      </c>
      <c r="I31" s="3"/>
    </row>
    <row r="32" spans="1:9" s="2" customFormat="1" ht="21.75" customHeight="1" x14ac:dyDescent="0.2">
      <c r="A32" s="41"/>
      <c r="B32" s="35"/>
      <c r="C32" s="35"/>
      <c r="D32" s="100" t="s">
        <v>186</v>
      </c>
      <c r="E32" s="100"/>
      <c r="F32" s="101"/>
      <c r="H32" s="60">
        <v>183023591</v>
      </c>
      <c r="I32" s="3"/>
    </row>
    <row r="33" spans="1:9" s="2" customFormat="1" ht="30" customHeight="1" x14ac:dyDescent="0.2">
      <c r="A33" s="41"/>
      <c r="B33" s="35"/>
      <c r="C33" s="98" t="s">
        <v>142</v>
      </c>
      <c r="D33" s="98"/>
      <c r="E33" s="98"/>
      <c r="F33" s="99"/>
      <c r="H33" s="68">
        <v>1</v>
      </c>
      <c r="I33" s="3"/>
    </row>
    <row r="34" spans="1:9" s="2" customFormat="1" x14ac:dyDescent="0.2">
      <c r="A34" s="42"/>
      <c r="B34" s="9"/>
      <c r="C34" s="9"/>
      <c r="D34" s="9"/>
      <c r="E34" s="9"/>
      <c r="F34" s="43"/>
      <c r="H34" s="59"/>
    </row>
    <row r="35" spans="1:9" s="2" customFormat="1" x14ac:dyDescent="0.2">
      <c r="A35" s="42"/>
      <c r="B35" s="9"/>
      <c r="C35" s="9"/>
      <c r="D35" s="9"/>
      <c r="E35" s="9"/>
      <c r="F35" s="43"/>
      <c r="H35" s="59"/>
    </row>
    <row r="36" spans="1:9" s="2" customFormat="1" ht="15" x14ac:dyDescent="0.2">
      <c r="A36" s="31"/>
      <c r="B36" s="98" t="s">
        <v>10</v>
      </c>
      <c r="C36" s="98"/>
      <c r="D36" s="98"/>
      <c r="E36" s="98"/>
      <c r="F36" s="99"/>
      <c r="H36" s="69">
        <f>SUM(H37)</f>
        <v>0</v>
      </c>
    </row>
    <row r="37" spans="1:9" s="2" customFormat="1" ht="14.25" x14ac:dyDescent="0.2">
      <c r="A37" s="31"/>
      <c r="B37" s="32"/>
      <c r="C37" s="32"/>
      <c r="D37" s="100" t="s">
        <v>11</v>
      </c>
      <c r="E37" s="100"/>
      <c r="F37" s="101"/>
      <c r="H37" s="70">
        <v>0</v>
      </c>
      <c r="I37" s="3"/>
    </row>
    <row r="38" spans="1:9" ht="15" x14ac:dyDescent="0.2">
      <c r="A38" s="31"/>
      <c r="B38" s="32"/>
      <c r="C38" s="32"/>
      <c r="D38" s="34"/>
      <c r="E38" s="34"/>
      <c r="F38" s="50"/>
      <c r="H38" s="59"/>
    </row>
    <row r="39" spans="1:9" ht="15" x14ac:dyDescent="0.2">
      <c r="A39" s="41"/>
      <c r="B39" s="98" t="s">
        <v>12</v>
      </c>
      <c r="C39" s="98"/>
      <c r="D39" s="98"/>
      <c r="E39" s="98"/>
      <c r="F39" s="99"/>
      <c r="H39" s="69">
        <f>SUM(H40)</f>
        <v>0</v>
      </c>
    </row>
    <row r="40" spans="1:9" s="2" customFormat="1" ht="14.25" x14ac:dyDescent="0.2">
      <c r="A40" s="41"/>
      <c r="B40" s="35"/>
      <c r="C40" s="35"/>
      <c r="D40" s="100" t="s">
        <v>183</v>
      </c>
      <c r="E40" s="100"/>
      <c r="F40" s="101"/>
      <c r="H40" s="70">
        <v>0</v>
      </c>
      <c r="I40" s="3"/>
    </row>
    <row r="41" spans="1:9" x14ac:dyDescent="0.2">
      <c r="A41" s="42"/>
      <c r="B41" s="9"/>
      <c r="C41" s="9"/>
      <c r="D41" s="9"/>
      <c r="E41" s="9"/>
      <c r="F41" s="43"/>
      <c r="G41" s="4"/>
      <c r="H41" s="59"/>
    </row>
    <row r="42" spans="1:9" x14ac:dyDescent="0.2">
      <c r="A42" s="42"/>
      <c r="B42" s="9"/>
      <c r="C42" s="9"/>
      <c r="D42" s="9"/>
      <c r="E42" s="9"/>
      <c r="F42" s="43"/>
      <c r="H42" s="59"/>
    </row>
    <row r="43" spans="1:9" ht="15" customHeight="1" x14ac:dyDescent="0.2">
      <c r="A43" s="41"/>
      <c r="B43" s="98" t="s">
        <v>13</v>
      </c>
      <c r="C43" s="98"/>
      <c r="D43" s="98"/>
      <c r="E43" s="98"/>
      <c r="F43" s="99"/>
      <c r="H43" s="66">
        <f>H44+H57+H114+H138+H139+H140</f>
        <v>1924103852</v>
      </c>
    </row>
    <row r="44" spans="1:9" s="2" customFormat="1" ht="25.5" customHeight="1" x14ac:dyDescent="0.2">
      <c r="A44" s="41"/>
      <c r="B44" s="35"/>
      <c r="C44" s="98" t="s">
        <v>143</v>
      </c>
      <c r="D44" s="98"/>
      <c r="E44" s="98"/>
      <c r="F44" s="99"/>
      <c r="H44" s="71">
        <f>SUM(H45+H50+H54)</f>
        <v>21155402</v>
      </c>
      <c r="I44" s="5"/>
    </row>
    <row r="45" spans="1:9" s="2" customFormat="1" ht="15" customHeight="1" x14ac:dyDescent="0.2">
      <c r="A45" s="41"/>
      <c r="B45" s="35"/>
      <c r="C45" s="35"/>
      <c r="D45" s="98" t="s">
        <v>14</v>
      </c>
      <c r="E45" s="98"/>
      <c r="F45" s="99"/>
      <c r="H45" s="71">
        <f>SUM(H46:H49)</f>
        <v>2147997</v>
      </c>
      <c r="I45" s="5"/>
    </row>
    <row r="46" spans="1:9" s="2" customFormat="1" ht="14.25" customHeight="1" x14ac:dyDescent="0.2">
      <c r="A46" s="41"/>
      <c r="B46" s="35"/>
      <c r="C46" s="35"/>
      <c r="D46" s="30"/>
      <c r="E46" s="100" t="s">
        <v>174</v>
      </c>
      <c r="F46" s="101"/>
      <c r="H46" s="72">
        <v>153858</v>
      </c>
      <c r="I46" s="5"/>
    </row>
    <row r="47" spans="1:9" s="2" customFormat="1" ht="14.25" customHeight="1" x14ac:dyDescent="0.2">
      <c r="A47" s="41"/>
      <c r="B47" s="35"/>
      <c r="C47" s="35"/>
      <c r="D47" s="30"/>
      <c r="E47" s="100" t="s">
        <v>15</v>
      </c>
      <c r="F47" s="101"/>
      <c r="H47" s="72">
        <v>1836512</v>
      </c>
      <c r="I47" s="5"/>
    </row>
    <row r="48" spans="1:9" s="2" customFormat="1" ht="14.25" customHeight="1" x14ac:dyDescent="0.2">
      <c r="A48" s="41"/>
      <c r="B48" s="35"/>
      <c r="C48" s="35"/>
      <c r="D48" s="30"/>
      <c r="E48" s="100" t="s">
        <v>16</v>
      </c>
      <c r="F48" s="101"/>
      <c r="H48" s="72">
        <v>3860</v>
      </c>
      <c r="I48" s="5"/>
    </row>
    <row r="49" spans="1:9" s="2" customFormat="1" ht="14.25" customHeight="1" x14ac:dyDescent="0.2">
      <c r="A49" s="41"/>
      <c r="B49" s="35"/>
      <c r="C49" s="35"/>
      <c r="D49" s="30"/>
      <c r="E49" s="100" t="s">
        <v>125</v>
      </c>
      <c r="F49" s="101"/>
      <c r="H49" s="72">
        <v>153767</v>
      </c>
      <c r="I49" s="5"/>
    </row>
    <row r="50" spans="1:9" s="2" customFormat="1" ht="15" customHeight="1" x14ac:dyDescent="0.2">
      <c r="A50" s="41"/>
      <c r="B50" s="35"/>
      <c r="C50" s="35"/>
      <c r="D50" s="98" t="s">
        <v>17</v>
      </c>
      <c r="E50" s="98"/>
      <c r="F50" s="99"/>
      <c r="H50" s="71">
        <f>SUM(H51:H53)</f>
        <v>8633970</v>
      </c>
      <c r="I50" s="5"/>
    </row>
    <row r="51" spans="1:9" s="2" customFormat="1" ht="14.25" customHeight="1" x14ac:dyDescent="0.2">
      <c r="A51" s="41"/>
      <c r="B51" s="35"/>
      <c r="C51" s="35"/>
      <c r="D51" s="30"/>
      <c r="E51" s="100" t="s">
        <v>18</v>
      </c>
      <c r="F51" s="101"/>
      <c r="H51" s="72">
        <v>3416369</v>
      </c>
      <c r="I51" s="5"/>
    </row>
    <row r="52" spans="1:9" s="2" customFormat="1" ht="14.25" customHeight="1" x14ac:dyDescent="0.2">
      <c r="A52" s="41"/>
      <c r="B52" s="35"/>
      <c r="C52" s="35"/>
      <c r="D52" s="30"/>
      <c r="E52" s="100" t="s">
        <v>171</v>
      </c>
      <c r="F52" s="101"/>
      <c r="H52" s="72">
        <v>5033532</v>
      </c>
      <c r="I52" s="5"/>
    </row>
    <row r="53" spans="1:9" s="2" customFormat="1" ht="14.25" customHeight="1" x14ac:dyDescent="0.2">
      <c r="A53" s="41"/>
      <c r="B53" s="35"/>
      <c r="C53" s="35"/>
      <c r="D53" s="30"/>
      <c r="E53" s="100" t="s">
        <v>19</v>
      </c>
      <c r="F53" s="101"/>
      <c r="H53" s="72">
        <v>184069</v>
      </c>
      <c r="I53" s="5"/>
    </row>
    <row r="54" spans="1:9" s="2" customFormat="1" ht="15" customHeight="1" x14ac:dyDescent="0.2">
      <c r="A54" s="41"/>
      <c r="B54" s="35"/>
      <c r="C54" s="35"/>
      <c r="D54" s="98" t="s">
        <v>20</v>
      </c>
      <c r="E54" s="98"/>
      <c r="F54" s="99"/>
      <c r="H54" s="71">
        <f>SUM(H55:H56)</f>
        <v>10373435</v>
      </c>
      <c r="I54" s="5"/>
    </row>
    <row r="55" spans="1:9" s="2" customFormat="1" ht="14.25" customHeight="1" x14ac:dyDescent="0.2">
      <c r="A55" s="41"/>
      <c r="B55" s="35"/>
      <c r="C55" s="35"/>
      <c r="D55" s="30"/>
      <c r="E55" s="100" t="s">
        <v>21</v>
      </c>
      <c r="F55" s="101"/>
      <c r="H55" s="72">
        <v>3771865</v>
      </c>
      <c r="I55" s="5"/>
    </row>
    <row r="56" spans="1:9" s="2" customFormat="1" ht="14.25" x14ac:dyDescent="0.2">
      <c r="A56" s="41"/>
      <c r="B56" s="35"/>
      <c r="C56" s="35"/>
      <c r="D56" s="30"/>
      <c r="E56" s="109" t="s">
        <v>118</v>
      </c>
      <c r="F56" s="110"/>
      <c r="H56" s="72">
        <v>6601570</v>
      </c>
      <c r="I56" s="5"/>
    </row>
    <row r="57" spans="1:9" s="2" customFormat="1" ht="15" customHeight="1" x14ac:dyDescent="0.2">
      <c r="A57" s="41"/>
      <c r="B57" s="35"/>
      <c r="C57" s="98" t="s">
        <v>144</v>
      </c>
      <c r="D57" s="98"/>
      <c r="E57" s="98"/>
      <c r="F57" s="99"/>
      <c r="H57" s="71">
        <f>SUM(H58+H62+H65+H69+H72+H78+H81+H87+H89+H91+H94+H98+H101+H104+H106+H108)</f>
        <v>1720431460</v>
      </c>
      <c r="I57" s="5"/>
    </row>
    <row r="58" spans="1:9" s="2" customFormat="1" ht="15" customHeight="1" x14ac:dyDescent="0.2">
      <c r="A58" s="41"/>
      <c r="B58" s="35"/>
      <c r="C58" s="35"/>
      <c r="D58" s="98" t="s">
        <v>23</v>
      </c>
      <c r="E58" s="98"/>
      <c r="F58" s="99"/>
      <c r="H58" s="71">
        <f>H59</f>
        <v>40862530</v>
      </c>
      <c r="I58" s="5"/>
    </row>
    <row r="59" spans="1:9" s="2" customFormat="1" ht="14.25" customHeight="1" x14ac:dyDescent="0.2">
      <c r="A59" s="41"/>
      <c r="B59" s="35"/>
      <c r="C59" s="35"/>
      <c r="D59" s="28"/>
      <c r="E59" s="100" t="s">
        <v>24</v>
      </c>
      <c r="F59" s="101"/>
      <c r="H59" s="73">
        <f>SUM(H60:H61)</f>
        <v>40862530</v>
      </c>
      <c r="I59" s="5"/>
    </row>
    <row r="60" spans="1:9" s="2" customFormat="1" ht="14.25" x14ac:dyDescent="0.2">
      <c r="A60" s="41"/>
      <c r="B60" s="35"/>
      <c r="C60" s="35"/>
      <c r="D60" s="28"/>
      <c r="E60" s="30"/>
      <c r="F60" s="44" t="s">
        <v>119</v>
      </c>
      <c r="H60" s="73">
        <v>2758674</v>
      </c>
      <c r="I60" s="5"/>
    </row>
    <row r="61" spans="1:9" s="2" customFormat="1" ht="14.25" x14ac:dyDescent="0.2">
      <c r="A61" s="41"/>
      <c r="B61" s="35"/>
      <c r="C61" s="35"/>
      <c r="D61" s="28"/>
      <c r="E61" s="30"/>
      <c r="F61" s="44" t="s">
        <v>114</v>
      </c>
      <c r="H61" s="72">
        <v>38103856</v>
      </c>
      <c r="I61" s="5"/>
    </row>
    <row r="62" spans="1:9" s="2" customFormat="1" ht="15" customHeight="1" x14ac:dyDescent="0.2">
      <c r="A62" s="41"/>
      <c r="B62" s="35"/>
      <c r="C62" s="35"/>
      <c r="D62" s="98" t="s">
        <v>25</v>
      </c>
      <c r="E62" s="98"/>
      <c r="F62" s="99"/>
      <c r="H62" s="71">
        <f>H63+H64</f>
        <v>28900183</v>
      </c>
      <c r="I62" s="5"/>
    </row>
    <row r="63" spans="1:9" s="2" customFormat="1" ht="15" customHeight="1" x14ac:dyDescent="0.2">
      <c r="A63" s="41"/>
      <c r="B63" s="35"/>
      <c r="C63" s="35"/>
      <c r="D63" s="34"/>
      <c r="E63" s="100" t="s">
        <v>26</v>
      </c>
      <c r="F63" s="101"/>
      <c r="H63" s="72">
        <v>28898902</v>
      </c>
      <c r="I63" s="5"/>
    </row>
    <row r="64" spans="1:9" s="2" customFormat="1" ht="15" customHeight="1" x14ac:dyDescent="0.2">
      <c r="A64" s="41"/>
      <c r="B64" s="35"/>
      <c r="C64" s="35"/>
      <c r="D64" s="34"/>
      <c r="E64" s="100" t="s">
        <v>120</v>
      </c>
      <c r="F64" s="101"/>
      <c r="H64" s="72">
        <v>1281</v>
      </c>
      <c r="I64" s="5"/>
    </row>
    <row r="65" spans="1:9" s="2" customFormat="1" ht="15" customHeight="1" x14ac:dyDescent="0.2">
      <c r="A65" s="41"/>
      <c r="B65" s="35"/>
      <c r="C65" s="35"/>
      <c r="D65" s="98" t="s">
        <v>27</v>
      </c>
      <c r="E65" s="98"/>
      <c r="F65" s="99"/>
      <c r="H65" s="71">
        <f>SUM(H66:H68)</f>
        <v>367829250</v>
      </c>
      <c r="I65" s="5"/>
    </row>
    <row r="66" spans="1:9" s="2" customFormat="1" ht="15" customHeight="1" x14ac:dyDescent="0.2">
      <c r="A66" s="41"/>
      <c r="B66" s="35"/>
      <c r="C66" s="35"/>
      <c r="D66" s="34"/>
      <c r="E66" s="100" t="s">
        <v>28</v>
      </c>
      <c r="F66" s="101"/>
      <c r="H66" s="72">
        <v>13745124</v>
      </c>
      <c r="I66" s="5"/>
    </row>
    <row r="67" spans="1:9" s="2" customFormat="1" ht="15" customHeight="1" x14ac:dyDescent="0.2">
      <c r="A67" s="41"/>
      <c r="B67" s="35"/>
      <c r="C67" s="35"/>
      <c r="D67" s="34"/>
      <c r="E67" s="100" t="s">
        <v>30</v>
      </c>
      <c r="F67" s="101"/>
      <c r="H67" s="72">
        <v>350633136</v>
      </c>
      <c r="I67" s="5"/>
    </row>
    <row r="68" spans="1:9" s="2" customFormat="1" ht="14.25" customHeight="1" x14ac:dyDescent="0.2">
      <c r="A68" s="49"/>
      <c r="B68" s="28"/>
      <c r="C68" s="28"/>
      <c r="D68" s="54"/>
      <c r="E68" s="100" t="s">
        <v>29</v>
      </c>
      <c r="F68" s="101"/>
      <c r="H68" s="72">
        <v>3450990</v>
      </c>
      <c r="I68" s="5"/>
    </row>
    <row r="69" spans="1:9" s="2" customFormat="1" ht="15" customHeight="1" x14ac:dyDescent="0.2">
      <c r="A69" s="31"/>
      <c r="B69" s="32"/>
      <c r="C69" s="32"/>
      <c r="D69" s="111" t="s">
        <v>31</v>
      </c>
      <c r="E69" s="111"/>
      <c r="F69" s="112"/>
      <c r="H69" s="71">
        <f>SUM(H70:H71)</f>
        <v>2767729</v>
      </c>
      <c r="I69" s="5"/>
    </row>
    <row r="70" spans="1:9" s="2" customFormat="1" ht="14.25" customHeight="1" x14ac:dyDescent="0.2">
      <c r="A70" s="31"/>
      <c r="B70" s="32"/>
      <c r="C70" s="32"/>
      <c r="D70" s="33"/>
      <c r="E70" s="100" t="s">
        <v>33</v>
      </c>
      <c r="F70" s="101"/>
      <c r="H70" s="72">
        <v>1587951</v>
      </c>
      <c r="I70" s="5"/>
    </row>
    <row r="71" spans="1:9" s="2" customFormat="1" ht="14.25" customHeight="1" x14ac:dyDescent="0.2">
      <c r="A71" s="31"/>
      <c r="B71" s="32"/>
      <c r="C71" s="32"/>
      <c r="D71" s="33"/>
      <c r="E71" s="100" t="s">
        <v>32</v>
      </c>
      <c r="F71" s="101"/>
      <c r="H71" s="72">
        <v>1179778</v>
      </c>
      <c r="I71" s="5"/>
    </row>
    <row r="72" spans="1:9" s="2" customFormat="1" ht="25.5" customHeight="1" x14ac:dyDescent="0.2">
      <c r="A72" s="31"/>
      <c r="B72" s="32"/>
      <c r="C72" s="32"/>
      <c r="D72" s="98" t="s">
        <v>126</v>
      </c>
      <c r="E72" s="98"/>
      <c r="F72" s="99"/>
      <c r="H72" s="71">
        <f>SUM(H73:H75)</f>
        <v>94193235</v>
      </c>
      <c r="I72" s="5"/>
    </row>
    <row r="73" spans="1:9" s="2" customFormat="1" ht="14.25" customHeight="1" x14ac:dyDescent="0.2">
      <c r="A73" s="31"/>
      <c r="B73" s="32"/>
      <c r="C73" s="32"/>
      <c r="D73" s="33"/>
      <c r="E73" s="100" t="s">
        <v>34</v>
      </c>
      <c r="F73" s="101"/>
      <c r="H73" s="72">
        <v>4172868</v>
      </c>
      <c r="I73" s="5"/>
    </row>
    <row r="74" spans="1:9" s="2" customFormat="1" ht="14.25" x14ac:dyDescent="0.2">
      <c r="A74" s="31"/>
      <c r="B74" s="32"/>
      <c r="C74" s="32"/>
      <c r="D74" s="33"/>
      <c r="E74" s="115" t="s">
        <v>36</v>
      </c>
      <c r="F74" s="116"/>
      <c r="H74" s="72">
        <v>1804200</v>
      </c>
      <c r="I74" s="5"/>
    </row>
    <row r="75" spans="1:9" s="2" customFormat="1" ht="14.25" customHeight="1" x14ac:dyDescent="0.2">
      <c r="A75" s="31"/>
      <c r="B75" s="32"/>
      <c r="C75" s="32"/>
      <c r="D75" s="33"/>
      <c r="E75" s="100" t="s">
        <v>35</v>
      </c>
      <c r="F75" s="101"/>
      <c r="H75" s="72">
        <f>SUM(H76:H77)</f>
        <v>88216167</v>
      </c>
      <c r="I75" s="5"/>
    </row>
    <row r="76" spans="1:9" s="2" customFormat="1" ht="14.25" x14ac:dyDescent="0.2">
      <c r="A76" s="31"/>
      <c r="B76" s="32"/>
      <c r="C76" s="32"/>
      <c r="D76" s="33"/>
      <c r="E76" s="29"/>
      <c r="F76" s="45" t="s">
        <v>172</v>
      </c>
      <c r="H76" s="72">
        <v>58890973</v>
      </c>
      <c r="I76" s="5"/>
    </row>
    <row r="77" spans="1:9" s="2" customFormat="1" ht="15.75" customHeight="1" x14ac:dyDescent="0.2">
      <c r="A77" s="31"/>
      <c r="B77" s="32"/>
      <c r="C77" s="32"/>
      <c r="D77" s="33"/>
      <c r="E77" s="29"/>
      <c r="F77" s="46" t="s">
        <v>122</v>
      </c>
      <c r="H77" s="72">
        <v>29325194</v>
      </c>
      <c r="I77" s="5"/>
    </row>
    <row r="78" spans="1:9" s="2" customFormat="1" ht="15.75" customHeight="1" x14ac:dyDescent="0.2">
      <c r="A78" s="31"/>
      <c r="B78" s="32"/>
      <c r="C78" s="32"/>
      <c r="D78" s="98" t="s">
        <v>123</v>
      </c>
      <c r="E78" s="98"/>
      <c r="F78" s="99"/>
      <c r="H78" s="71">
        <f t="shared" ref="H78" si="0">SUM(H79:H80)</f>
        <v>669061551</v>
      </c>
      <c r="I78" s="5"/>
    </row>
    <row r="79" spans="1:9" s="2" customFormat="1" ht="14.25" customHeight="1" x14ac:dyDescent="0.2">
      <c r="A79" s="31"/>
      <c r="B79" s="32"/>
      <c r="C79" s="32"/>
      <c r="D79" s="33"/>
      <c r="E79" s="100" t="s">
        <v>37</v>
      </c>
      <c r="F79" s="101"/>
      <c r="H79" s="72">
        <v>24942747</v>
      </c>
      <c r="I79" s="5"/>
    </row>
    <row r="80" spans="1:9" s="2" customFormat="1" ht="14.25" customHeight="1" x14ac:dyDescent="0.2">
      <c r="A80" s="31"/>
      <c r="B80" s="32"/>
      <c r="C80" s="32"/>
      <c r="D80" s="36"/>
      <c r="E80" s="100" t="s">
        <v>38</v>
      </c>
      <c r="F80" s="101"/>
      <c r="H80" s="72">
        <v>644118804</v>
      </c>
      <c r="I80" s="5"/>
    </row>
    <row r="81" spans="1:9" s="2" customFormat="1" ht="15" customHeight="1" x14ac:dyDescent="0.2">
      <c r="A81" s="31"/>
      <c r="B81" s="32"/>
      <c r="C81" s="32"/>
      <c r="D81" s="111" t="s">
        <v>39</v>
      </c>
      <c r="E81" s="111"/>
      <c r="F81" s="112"/>
      <c r="H81" s="71">
        <f>H82+H86</f>
        <v>7459269</v>
      </c>
      <c r="I81" s="5"/>
    </row>
    <row r="82" spans="1:9" s="2" customFormat="1" ht="14.25" x14ac:dyDescent="0.2">
      <c r="A82" s="31"/>
      <c r="B82" s="32"/>
      <c r="C82" s="32"/>
      <c r="D82" s="29"/>
      <c r="E82" s="37" t="s">
        <v>40</v>
      </c>
      <c r="F82" s="47"/>
      <c r="H82" s="72">
        <f>H83+H84+H85</f>
        <v>4757014</v>
      </c>
      <c r="I82" s="5"/>
    </row>
    <row r="83" spans="1:9" s="2" customFormat="1" ht="14.25" x14ac:dyDescent="0.2">
      <c r="A83" s="31"/>
      <c r="B83" s="32"/>
      <c r="C83" s="32"/>
      <c r="D83" s="29"/>
      <c r="E83" s="37"/>
      <c r="F83" s="48" t="s">
        <v>110</v>
      </c>
      <c r="H83" s="72">
        <v>151224</v>
      </c>
      <c r="I83" s="5"/>
    </row>
    <row r="84" spans="1:9" s="2" customFormat="1" ht="14.25" x14ac:dyDescent="0.2">
      <c r="A84" s="31"/>
      <c r="B84" s="32"/>
      <c r="C84" s="32"/>
      <c r="D84" s="29"/>
      <c r="E84" s="37"/>
      <c r="F84" s="48" t="s">
        <v>111</v>
      </c>
      <c r="H84" s="72">
        <v>561000</v>
      </c>
      <c r="I84" s="5"/>
    </row>
    <row r="85" spans="1:9" s="2" customFormat="1" ht="14.25" x14ac:dyDescent="0.2">
      <c r="A85" s="31"/>
      <c r="B85" s="32"/>
      <c r="C85" s="32"/>
      <c r="D85" s="29"/>
      <c r="E85" s="37"/>
      <c r="F85" s="48" t="s">
        <v>16</v>
      </c>
      <c r="H85" s="72">
        <v>4044790</v>
      </c>
      <c r="I85" s="5"/>
    </row>
    <row r="86" spans="1:9" s="2" customFormat="1" ht="14.25" x14ac:dyDescent="0.2">
      <c r="A86" s="31"/>
      <c r="B86" s="32"/>
      <c r="C86" s="32"/>
      <c r="D86" s="29"/>
      <c r="E86" s="113" t="s">
        <v>166</v>
      </c>
      <c r="F86" s="114"/>
      <c r="H86" s="74">
        <v>2702255</v>
      </c>
    </row>
    <row r="87" spans="1:9" s="2" customFormat="1" ht="15" customHeight="1" x14ac:dyDescent="0.2">
      <c r="A87" s="31"/>
      <c r="B87" s="32"/>
      <c r="C87" s="32"/>
      <c r="D87" s="111" t="s">
        <v>41</v>
      </c>
      <c r="E87" s="111"/>
      <c r="F87" s="112"/>
      <c r="H87" s="71">
        <f>H88</f>
        <v>25330079</v>
      </c>
      <c r="I87" s="5"/>
    </row>
    <row r="88" spans="1:9" s="2" customFormat="1" ht="14.25" x14ac:dyDescent="0.2">
      <c r="A88" s="31"/>
      <c r="B88" s="55"/>
      <c r="C88" s="32"/>
      <c r="D88" s="33"/>
      <c r="E88" s="100" t="s">
        <v>42</v>
      </c>
      <c r="F88" s="101"/>
      <c r="H88" s="72">
        <v>25330079</v>
      </c>
      <c r="I88" s="5"/>
    </row>
    <row r="89" spans="1:9" s="2" customFormat="1" ht="15" x14ac:dyDescent="0.2">
      <c r="A89" s="31"/>
      <c r="B89" s="32"/>
      <c r="C89" s="35"/>
      <c r="D89" s="98" t="s">
        <v>124</v>
      </c>
      <c r="E89" s="98"/>
      <c r="F89" s="99"/>
      <c r="H89" s="71">
        <f>H90</f>
        <v>545867</v>
      </c>
      <c r="I89" s="5"/>
    </row>
    <row r="90" spans="1:9" s="2" customFormat="1" ht="15" customHeight="1" x14ac:dyDescent="0.2">
      <c r="A90" s="31"/>
      <c r="B90" s="32"/>
      <c r="C90" s="35"/>
      <c r="D90" s="33"/>
      <c r="E90" s="100" t="s">
        <v>43</v>
      </c>
      <c r="F90" s="101"/>
      <c r="H90" s="71">
        <v>545867</v>
      </c>
      <c r="I90" s="5"/>
    </row>
    <row r="91" spans="1:9" s="2" customFormat="1" ht="14.25" customHeight="1" x14ac:dyDescent="0.2">
      <c r="A91" s="31"/>
      <c r="B91" s="32"/>
      <c r="C91" s="35"/>
      <c r="D91" s="111" t="s">
        <v>44</v>
      </c>
      <c r="E91" s="111"/>
      <c r="F91" s="112"/>
      <c r="H91" s="71">
        <f>SUM(H92:H93)</f>
        <v>84688206</v>
      </c>
      <c r="I91" s="5"/>
    </row>
    <row r="92" spans="1:9" s="2" customFormat="1" ht="15" customHeight="1" x14ac:dyDescent="0.2">
      <c r="A92" s="31"/>
      <c r="B92" s="32"/>
      <c r="C92" s="35"/>
      <c r="D92" s="33"/>
      <c r="E92" s="100" t="s">
        <v>45</v>
      </c>
      <c r="F92" s="101"/>
      <c r="H92" s="72">
        <v>725767</v>
      </c>
      <c r="I92" s="5"/>
    </row>
    <row r="93" spans="1:9" s="2" customFormat="1" ht="14.25" customHeight="1" x14ac:dyDescent="0.2">
      <c r="A93" s="31"/>
      <c r="B93" s="32"/>
      <c r="C93" s="35"/>
      <c r="D93" s="33"/>
      <c r="E93" s="100" t="s">
        <v>46</v>
      </c>
      <c r="F93" s="101"/>
      <c r="H93" s="72">
        <v>83962439</v>
      </c>
      <c r="I93" s="5"/>
    </row>
    <row r="94" spans="1:9" s="2" customFormat="1" ht="14.25" customHeight="1" x14ac:dyDescent="0.2">
      <c r="A94" s="31"/>
      <c r="B94" s="32"/>
      <c r="C94" s="35"/>
      <c r="D94" s="111" t="s">
        <v>17</v>
      </c>
      <c r="E94" s="111"/>
      <c r="F94" s="112"/>
      <c r="H94" s="71">
        <f>SUM(H95:H97)</f>
        <v>2354776</v>
      </c>
      <c r="I94" s="5"/>
    </row>
    <row r="95" spans="1:9" s="2" customFormat="1" ht="15" customHeight="1" x14ac:dyDescent="0.2">
      <c r="A95" s="31"/>
      <c r="B95" s="32"/>
      <c r="C95" s="35"/>
      <c r="D95" s="18"/>
      <c r="E95" s="109" t="s">
        <v>127</v>
      </c>
      <c r="F95" s="110"/>
      <c r="H95" s="72">
        <v>210348</v>
      </c>
      <c r="I95" s="5"/>
    </row>
    <row r="96" spans="1:9" s="2" customFormat="1" ht="15" customHeight="1" x14ac:dyDescent="0.2">
      <c r="A96" s="31"/>
      <c r="B96" s="32"/>
      <c r="C96" s="35"/>
      <c r="D96" s="18"/>
      <c r="E96" s="29" t="s">
        <v>167</v>
      </c>
      <c r="F96" s="48"/>
      <c r="H96" s="72">
        <v>2081404</v>
      </c>
      <c r="I96" s="5"/>
    </row>
    <row r="97" spans="1:9" s="2" customFormat="1" ht="15" customHeight="1" x14ac:dyDescent="0.2">
      <c r="A97" s="31"/>
      <c r="B97" s="32"/>
      <c r="C97" s="35"/>
      <c r="D97" s="33"/>
      <c r="E97" s="100" t="s">
        <v>112</v>
      </c>
      <c r="F97" s="101"/>
      <c r="H97" s="72">
        <v>63024</v>
      </c>
      <c r="I97" s="5"/>
    </row>
    <row r="98" spans="1:9" s="2" customFormat="1" ht="15" x14ac:dyDescent="0.2">
      <c r="A98" s="31"/>
      <c r="B98" s="32"/>
      <c r="C98" s="35"/>
      <c r="D98" s="111" t="s">
        <v>47</v>
      </c>
      <c r="E98" s="111"/>
      <c r="F98" s="112"/>
      <c r="H98" s="71">
        <f>SUM(H99:H100)</f>
        <v>9568711</v>
      </c>
      <c r="I98" s="5"/>
    </row>
    <row r="99" spans="1:9" s="2" customFormat="1" ht="14.25" customHeight="1" x14ac:dyDescent="0.2">
      <c r="A99" s="31"/>
      <c r="B99" s="32"/>
      <c r="C99" s="35"/>
      <c r="D99" s="33"/>
      <c r="E99" s="100" t="s">
        <v>48</v>
      </c>
      <c r="F99" s="101"/>
      <c r="H99" s="72">
        <v>6583103</v>
      </c>
      <c r="I99" s="5"/>
    </row>
    <row r="100" spans="1:9" s="2" customFormat="1" ht="15" customHeight="1" x14ac:dyDescent="0.2">
      <c r="A100" s="31"/>
      <c r="B100" s="32"/>
      <c r="C100" s="35"/>
      <c r="D100" s="33"/>
      <c r="E100" s="100" t="s">
        <v>49</v>
      </c>
      <c r="F100" s="101"/>
      <c r="H100" s="72">
        <v>2985608</v>
      </c>
      <c r="I100" s="5"/>
    </row>
    <row r="101" spans="1:9" s="2" customFormat="1" ht="14.25" customHeight="1" x14ac:dyDescent="0.2">
      <c r="A101" s="31"/>
      <c r="B101" s="32"/>
      <c r="C101" s="35"/>
      <c r="D101" s="111" t="s">
        <v>22</v>
      </c>
      <c r="E101" s="111"/>
      <c r="F101" s="112"/>
      <c r="H101" s="71">
        <f>H102+H103</f>
        <v>7377338</v>
      </c>
      <c r="I101" s="5"/>
    </row>
    <row r="102" spans="1:9" s="2" customFormat="1" ht="14.25" customHeight="1" x14ac:dyDescent="0.2">
      <c r="A102" s="31"/>
      <c r="B102" s="32"/>
      <c r="C102" s="35"/>
      <c r="D102" s="33"/>
      <c r="E102" s="100" t="s">
        <v>50</v>
      </c>
      <c r="F102" s="101"/>
      <c r="H102" s="72">
        <v>2902251.9999999995</v>
      </c>
      <c r="I102" s="5"/>
    </row>
    <row r="103" spans="1:9" s="2" customFormat="1" ht="15" customHeight="1" x14ac:dyDescent="0.2">
      <c r="A103" s="31"/>
      <c r="B103" s="32"/>
      <c r="C103" s="35"/>
      <c r="D103" s="33"/>
      <c r="E103" s="100" t="s">
        <v>113</v>
      </c>
      <c r="F103" s="101"/>
      <c r="H103" s="72">
        <v>4475086</v>
      </c>
      <c r="I103" s="5"/>
    </row>
    <row r="104" spans="1:9" s="2" customFormat="1" ht="14.25" customHeight="1" x14ac:dyDescent="0.2">
      <c r="A104" s="31"/>
      <c r="B104" s="32"/>
      <c r="C104" s="35"/>
      <c r="D104" s="111" t="s">
        <v>20</v>
      </c>
      <c r="E104" s="111"/>
      <c r="F104" s="112"/>
      <c r="H104" s="71">
        <f t="shared" ref="H104" si="1">H105</f>
        <v>18632928</v>
      </c>
      <c r="I104" s="5"/>
    </row>
    <row r="105" spans="1:9" s="2" customFormat="1" ht="14.25" customHeight="1" x14ac:dyDescent="0.2">
      <c r="A105" s="31"/>
      <c r="B105" s="32"/>
      <c r="C105" s="35"/>
      <c r="D105" s="33"/>
      <c r="E105" s="100" t="s">
        <v>168</v>
      </c>
      <c r="F105" s="101"/>
      <c r="H105" s="72">
        <v>18632928</v>
      </c>
      <c r="I105" s="5"/>
    </row>
    <row r="106" spans="1:9" s="2" customFormat="1" ht="15" x14ac:dyDescent="0.2">
      <c r="A106" s="31"/>
      <c r="B106" s="32"/>
      <c r="C106" s="35"/>
      <c r="D106" s="111" t="s">
        <v>128</v>
      </c>
      <c r="E106" s="111"/>
      <c r="F106" s="112"/>
      <c r="H106" s="71">
        <f>H107</f>
        <v>155744521</v>
      </c>
      <c r="I106" s="5"/>
    </row>
    <row r="107" spans="1:9" s="2" customFormat="1" ht="14.25" x14ac:dyDescent="0.2">
      <c r="A107" s="31"/>
      <c r="B107" s="32"/>
      <c r="C107" s="35"/>
      <c r="D107" s="33"/>
      <c r="E107" s="100" t="s">
        <v>51</v>
      </c>
      <c r="F107" s="101"/>
      <c r="H107" s="72">
        <v>155744521</v>
      </c>
      <c r="I107" s="5"/>
    </row>
    <row r="108" spans="1:9" s="2" customFormat="1" ht="14.25" customHeight="1" x14ac:dyDescent="0.2">
      <c r="A108" s="31"/>
      <c r="B108" s="32"/>
      <c r="C108" s="35"/>
      <c r="D108" s="98" t="s">
        <v>52</v>
      </c>
      <c r="E108" s="98"/>
      <c r="F108" s="99"/>
      <c r="H108" s="71">
        <f>SUM(H109:H113)</f>
        <v>205115287</v>
      </c>
      <c r="I108" s="5"/>
    </row>
    <row r="109" spans="1:9" s="2" customFormat="1" ht="15" customHeight="1" x14ac:dyDescent="0.2">
      <c r="A109" s="31"/>
      <c r="B109" s="32"/>
      <c r="C109" s="35"/>
      <c r="D109" s="34"/>
      <c r="E109" s="100" t="s">
        <v>53</v>
      </c>
      <c r="F109" s="101"/>
      <c r="H109" s="72">
        <v>97222727</v>
      </c>
      <c r="I109" s="5"/>
    </row>
    <row r="110" spans="1:9" s="2" customFormat="1" ht="15" customHeight="1" x14ac:dyDescent="0.2">
      <c r="A110" s="31"/>
      <c r="B110" s="32"/>
      <c r="C110" s="35"/>
      <c r="D110" s="34"/>
      <c r="E110" s="100" t="s">
        <v>54</v>
      </c>
      <c r="F110" s="101"/>
      <c r="H110" s="72">
        <v>93237009</v>
      </c>
      <c r="I110" s="5"/>
    </row>
    <row r="111" spans="1:9" s="2" customFormat="1" ht="15" customHeight="1" x14ac:dyDescent="0.2">
      <c r="A111" s="31"/>
      <c r="B111" s="32"/>
      <c r="C111" s="35"/>
      <c r="D111" s="33"/>
      <c r="E111" s="100" t="s">
        <v>55</v>
      </c>
      <c r="F111" s="101"/>
      <c r="H111" s="72">
        <v>4282243</v>
      </c>
      <c r="I111" s="5"/>
    </row>
    <row r="112" spans="1:9" s="2" customFormat="1" ht="14.25" customHeight="1" x14ac:dyDescent="0.2">
      <c r="A112" s="31"/>
      <c r="B112" s="32"/>
      <c r="C112" s="35"/>
      <c r="D112" s="33"/>
      <c r="E112" s="100" t="s">
        <v>56</v>
      </c>
      <c r="F112" s="101"/>
      <c r="H112" s="72">
        <v>6828195</v>
      </c>
      <c r="I112" s="5"/>
    </row>
    <row r="113" spans="1:9" s="2" customFormat="1" ht="14.25" customHeight="1" x14ac:dyDescent="0.2">
      <c r="A113" s="31"/>
      <c r="B113" s="32"/>
      <c r="C113" s="35"/>
      <c r="D113" s="33"/>
      <c r="E113" s="100" t="s">
        <v>121</v>
      </c>
      <c r="F113" s="101"/>
      <c r="H113" s="72">
        <v>3545113</v>
      </c>
      <c r="I113" s="5"/>
    </row>
    <row r="114" spans="1:9" s="2" customFormat="1" ht="14.25" customHeight="1" x14ac:dyDescent="0.2">
      <c r="A114" s="31"/>
      <c r="B114" s="32"/>
      <c r="C114" s="98" t="s">
        <v>145</v>
      </c>
      <c r="D114" s="98"/>
      <c r="E114" s="98"/>
      <c r="F114" s="99"/>
      <c r="H114" s="71">
        <f>H115+H117+H122+H127</f>
        <v>175522202</v>
      </c>
      <c r="I114" s="5"/>
    </row>
    <row r="115" spans="1:9" s="2" customFormat="1" ht="15" customHeight="1" x14ac:dyDescent="0.2">
      <c r="A115" s="31"/>
      <c r="B115" s="32"/>
      <c r="C115" s="38"/>
      <c r="D115" s="98" t="s">
        <v>57</v>
      </c>
      <c r="E115" s="98"/>
      <c r="F115" s="99"/>
      <c r="H115" s="71">
        <f>H116</f>
        <v>4505085</v>
      </c>
      <c r="I115" s="5"/>
    </row>
    <row r="116" spans="1:9" s="2" customFormat="1" ht="14.25" x14ac:dyDescent="0.2">
      <c r="A116" s="31"/>
      <c r="B116" s="32"/>
      <c r="C116" s="38"/>
      <c r="D116" s="33"/>
      <c r="E116" s="109" t="s">
        <v>58</v>
      </c>
      <c r="F116" s="110"/>
      <c r="H116" s="72">
        <v>4505085</v>
      </c>
      <c r="I116" s="5"/>
    </row>
    <row r="117" spans="1:9" s="2" customFormat="1" ht="15" customHeight="1" x14ac:dyDescent="0.2">
      <c r="A117" s="31"/>
      <c r="B117" s="32"/>
      <c r="C117" s="38"/>
      <c r="D117" s="98" t="s">
        <v>59</v>
      </c>
      <c r="E117" s="98"/>
      <c r="F117" s="99"/>
      <c r="H117" s="71">
        <f>SUM(H118:H121)</f>
        <v>144390101</v>
      </c>
      <c r="I117" s="5"/>
    </row>
    <row r="118" spans="1:9" s="2" customFormat="1" ht="14.25" x14ac:dyDescent="0.2">
      <c r="A118" s="31"/>
      <c r="B118" s="32"/>
      <c r="C118" s="38"/>
      <c r="D118" s="33"/>
      <c r="E118" s="100" t="s">
        <v>129</v>
      </c>
      <c r="F118" s="101"/>
      <c r="H118" s="72">
        <v>16277830</v>
      </c>
      <c r="I118" s="5"/>
    </row>
    <row r="119" spans="1:9" s="2" customFormat="1" ht="14.25" x14ac:dyDescent="0.2">
      <c r="A119" s="31"/>
      <c r="B119" s="32"/>
      <c r="C119" s="38"/>
      <c r="D119" s="33"/>
      <c r="E119" s="100" t="s">
        <v>60</v>
      </c>
      <c r="F119" s="101"/>
      <c r="H119" s="72">
        <v>28001500</v>
      </c>
      <c r="I119" s="5"/>
    </row>
    <row r="120" spans="1:9" s="2" customFormat="1" ht="14.25" x14ac:dyDescent="0.2">
      <c r="A120" s="49"/>
      <c r="B120" s="32"/>
      <c r="C120" s="38"/>
      <c r="D120" s="33"/>
      <c r="E120" s="100" t="s">
        <v>61</v>
      </c>
      <c r="F120" s="101"/>
      <c r="H120" s="72">
        <v>61231127</v>
      </c>
      <c r="I120" s="5"/>
    </row>
    <row r="121" spans="1:9" s="2" customFormat="1" ht="14.25" x14ac:dyDescent="0.2">
      <c r="A121" s="49"/>
      <c r="B121" s="32"/>
      <c r="C121" s="38"/>
      <c r="D121" s="33"/>
      <c r="E121" s="100" t="s">
        <v>62</v>
      </c>
      <c r="F121" s="101"/>
      <c r="H121" s="72">
        <v>38879644</v>
      </c>
      <c r="I121" s="5"/>
    </row>
    <row r="122" spans="1:9" s="2" customFormat="1" ht="15" customHeight="1" x14ac:dyDescent="0.2">
      <c r="A122" s="31"/>
      <c r="B122" s="32"/>
      <c r="C122" s="38"/>
      <c r="D122" s="98" t="s">
        <v>130</v>
      </c>
      <c r="E122" s="98"/>
      <c r="F122" s="99"/>
      <c r="H122" s="71">
        <f>SUM(H123:H126)</f>
        <v>11553763</v>
      </c>
      <c r="I122" s="5"/>
    </row>
    <row r="123" spans="1:9" s="2" customFormat="1" ht="15" customHeight="1" x14ac:dyDescent="0.2">
      <c r="A123" s="31"/>
      <c r="B123" s="28"/>
      <c r="C123" s="38"/>
      <c r="D123" s="33"/>
      <c r="E123" s="37" t="s">
        <v>131</v>
      </c>
      <c r="F123" s="47"/>
      <c r="H123" s="72">
        <v>2301813</v>
      </c>
      <c r="I123" s="5"/>
    </row>
    <row r="124" spans="1:9" s="2" customFormat="1" ht="14.25" x14ac:dyDescent="0.2">
      <c r="A124" s="31"/>
      <c r="B124" s="28"/>
      <c r="C124" s="28"/>
      <c r="D124" s="28"/>
      <c r="E124" s="37" t="s">
        <v>132</v>
      </c>
      <c r="F124" s="47"/>
      <c r="H124" s="72">
        <v>1592990</v>
      </c>
      <c r="I124" s="5"/>
    </row>
    <row r="125" spans="1:9" s="2" customFormat="1" ht="14.25" x14ac:dyDescent="0.2">
      <c r="A125" s="31"/>
      <c r="B125" s="32"/>
      <c r="C125" s="28"/>
      <c r="D125" s="28"/>
      <c r="E125" s="37" t="s">
        <v>133</v>
      </c>
      <c r="F125" s="47"/>
      <c r="H125" s="72">
        <v>1144900</v>
      </c>
      <c r="I125" s="5"/>
    </row>
    <row r="126" spans="1:9" s="2" customFormat="1" ht="14.25" x14ac:dyDescent="0.2">
      <c r="A126" s="31"/>
      <c r="B126" s="32"/>
      <c r="C126" s="38"/>
      <c r="D126" s="33"/>
      <c r="E126" s="100" t="s">
        <v>63</v>
      </c>
      <c r="F126" s="101"/>
      <c r="H126" s="72">
        <v>6514060</v>
      </c>
      <c r="I126" s="5"/>
    </row>
    <row r="127" spans="1:9" s="2" customFormat="1" ht="15" customHeight="1" x14ac:dyDescent="0.2">
      <c r="A127" s="31"/>
      <c r="B127" s="32"/>
      <c r="C127" s="38"/>
      <c r="D127" s="98" t="s">
        <v>64</v>
      </c>
      <c r="E127" s="98"/>
      <c r="F127" s="99"/>
      <c r="H127" s="71">
        <f>SUM(H128:H137)</f>
        <v>15073253</v>
      </c>
      <c r="I127" s="5"/>
    </row>
    <row r="128" spans="1:9" s="2" customFormat="1" ht="15" customHeight="1" x14ac:dyDescent="0.2">
      <c r="A128" s="31"/>
      <c r="B128" s="32"/>
      <c r="C128" s="38"/>
      <c r="D128" s="34"/>
      <c r="E128" s="37" t="s">
        <v>65</v>
      </c>
      <c r="F128" s="50"/>
      <c r="H128" s="72">
        <v>4795566</v>
      </c>
      <c r="I128" s="5"/>
    </row>
    <row r="129" spans="1:9" s="2" customFormat="1" ht="15" x14ac:dyDescent="0.2">
      <c r="A129" s="31"/>
      <c r="B129" s="32"/>
      <c r="C129" s="38"/>
      <c r="D129" s="34"/>
      <c r="E129" s="37" t="s">
        <v>66</v>
      </c>
      <c r="F129" s="50"/>
      <c r="H129" s="72">
        <v>3008061</v>
      </c>
      <c r="I129" s="5"/>
    </row>
    <row r="130" spans="1:9" s="2" customFormat="1" ht="15" x14ac:dyDescent="0.2">
      <c r="A130" s="31"/>
      <c r="B130" s="32"/>
      <c r="C130" s="38"/>
      <c r="D130" s="34"/>
      <c r="E130" s="37" t="s">
        <v>67</v>
      </c>
      <c r="F130" s="50"/>
      <c r="H130" s="72">
        <v>1922345</v>
      </c>
      <c r="I130" s="5"/>
    </row>
    <row r="131" spans="1:9" s="2" customFormat="1" ht="15" x14ac:dyDescent="0.2">
      <c r="A131" s="31"/>
      <c r="B131" s="32"/>
      <c r="C131" s="38"/>
      <c r="D131" s="34"/>
      <c r="E131" s="37" t="s">
        <v>68</v>
      </c>
      <c r="F131" s="50"/>
      <c r="H131" s="72">
        <v>1390325</v>
      </c>
      <c r="I131" s="5"/>
    </row>
    <row r="132" spans="1:9" s="2" customFormat="1" ht="15" x14ac:dyDescent="0.2">
      <c r="A132" s="31"/>
      <c r="B132" s="32"/>
      <c r="C132" s="38"/>
      <c r="D132" s="34"/>
      <c r="E132" s="37" t="s">
        <v>69</v>
      </c>
      <c r="F132" s="50"/>
      <c r="H132" s="72">
        <v>1681233</v>
      </c>
      <c r="I132" s="5"/>
    </row>
    <row r="133" spans="1:9" s="2" customFormat="1" ht="15" x14ac:dyDescent="0.2">
      <c r="A133" s="31"/>
      <c r="B133" s="32"/>
      <c r="C133" s="38"/>
      <c r="D133" s="34"/>
      <c r="E133" s="37" t="s">
        <v>70</v>
      </c>
      <c r="F133" s="50"/>
      <c r="H133" s="72">
        <v>577123</v>
      </c>
      <c r="I133" s="5"/>
    </row>
    <row r="134" spans="1:9" s="2" customFormat="1" ht="14.25" x14ac:dyDescent="0.2">
      <c r="A134" s="41"/>
      <c r="B134" s="32"/>
      <c r="C134" s="32"/>
      <c r="D134" s="33"/>
      <c r="E134" s="37" t="s">
        <v>71</v>
      </c>
      <c r="F134" s="47"/>
      <c r="H134" s="72">
        <v>201655</v>
      </c>
      <c r="I134" s="5"/>
    </row>
    <row r="135" spans="1:9" s="2" customFormat="1" ht="14.25" x14ac:dyDescent="0.2">
      <c r="A135" s="41"/>
      <c r="B135" s="32"/>
      <c r="C135" s="32"/>
      <c r="D135" s="33"/>
      <c r="E135" s="37" t="s">
        <v>72</v>
      </c>
      <c r="F135" s="47"/>
      <c r="H135" s="72">
        <v>558638</v>
      </c>
      <c r="I135" s="5"/>
    </row>
    <row r="136" spans="1:9" s="2" customFormat="1" ht="14.25" x14ac:dyDescent="0.2">
      <c r="A136" s="31"/>
      <c r="B136" s="32"/>
      <c r="C136" s="32"/>
      <c r="D136" s="33"/>
      <c r="E136" s="37" t="s">
        <v>73</v>
      </c>
      <c r="F136" s="47"/>
      <c r="H136" s="72">
        <v>491158</v>
      </c>
      <c r="I136" s="5"/>
    </row>
    <row r="137" spans="1:9" s="2" customFormat="1" ht="15" customHeight="1" x14ac:dyDescent="0.2">
      <c r="A137" s="31"/>
      <c r="B137" s="35"/>
      <c r="C137" s="32"/>
      <c r="D137" s="33"/>
      <c r="E137" s="37" t="s">
        <v>74</v>
      </c>
      <c r="F137" s="47"/>
      <c r="H137" s="72">
        <v>447149</v>
      </c>
      <c r="I137" s="5"/>
    </row>
    <row r="138" spans="1:9" s="2" customFormat="1" ht="15" customHeight="1" x14ac:dyDescent="0.2">
      <c r="A138" s="31"/>
      <c r="B138" s="35"/>
      <c r="C138" s="98" t="s">
        <v>146</v>
      </c>
      <c r="D138" s="98"/>
      <c r="E138" s="98"/>
      <c r="F138" s="99"/>
      <c r="H138" s="71">
        <v>1</v>
      </c>
      <c r="I138" s="5"/>
    </row>
    <row r="139" spans="1:9" s="2" customFormat="1" ht="21" customHeight="1" x14ac:dyDescent="0.2">
      <c r="A139" s="31"/>
      <c r="B139" s="34"/>
      <c r="C139" s="98" t="s">
        <v>147</v>
      </c>
      <c r="D139" s="98"/>
      <c r="E139" s="98"/>
      <c r="F139" s="99"/>
      <c r="H139" s="71">
        <v>6994786</v>
      </c>
      <c r="I139" s="5"/>
    </row>
    <row r="140" spans="1:9" s="2" customFormat="1" ht="25.5" customHeight="1" x14ac:dyDescent="0.2">
      <c r="A140" s="31"/>
      <c r="B140" s="34"/>
      <c r="C140" s="98" t="s">
        <v>148</v>
      </c>
      <c r="D140" s="98"/>
      <c r="E140" s="98"/>
      <c r="F140" s="99"/>
      <c r="H140" s="71">
        <v>1</v>
      </c>
      <c r="I140" s="5"/>
    </row>
    <row r="141" spans="1:9" s="8" customFormat="1" x14ac:dyDescent="0.2">
      <c r="A141" s="56"/>
      <c r="B141" s="7"/>
      <c r="C141" s="7"/>
      <c r="D141" s="7"/>
      <c r="E141" s="7"/>
      <c r="F141" s="57"/>
      <c r="G141" s="6"/>
      <c r="H141" s="60"/>
    </row>
    <row r="142" spans="1:9" s="4" customFormat="1" x14ac:dyDescent="0.2">
      <c r="A142" s="42"/>
      <c r="B142" s="9"/>
      <c r="C142" s="9"/>
      <c r="D142" s="9"/>
      <c r="E142" s="9"/>
      <c r="F142" s="43"/>
      <c r="H142" s="60"/>
    </row>
    <row r="143" spans="1:9" s="9" customFormat="1" ht="15" x14ac:dyDescent="0.2">
      <c r="A143" s="31"/>
      <c r="B143" s="98" t="s">
        <v>75</v>
      </c>
      <c r="C143" s="98"/>
      <c r="D143" s="98"/>
      <c r="E143" s="98"/>
      <c r="F143" s="99"/>
      <c r="H143" s="66">
        <f>H144+H147</f>
        <v>132374565</v>
      </c>
    </row>
    <row r="144" spans="1:9" s="2" customFormat="1" ht="23.25" customHeight="1" x14ac:dyDescent="0.2">
      <c r="A144" s="31"/>
      <c r="B144" s="39"/>
      <c r="C144" s="119" t="s">
        <v>149</v>
      </c>
      <c r="D144" s="119"/>
      <c r="E144" s="119"/>
      <c r="F144" s="120"/>
      <c r="H144" s="60">
        <f>H145</f>
        <v>132374565</v>
      </c>
    </row>
    <row r="145" spans="1:8" s="2" customFormat="1" ht="15" customHeight="1" x14ac:dyDescent="0.2">
      <c r="A145" s="31"/>
      <c r="B145" s="39"/>
      <c r="C145" s="90"/>
      <c r="D145" s="100" t="s">
        <v>188</v>
      </c>
      <c r="E145" s="100"/>
      <c r="F145" s="101"/>
      <c r="H145" s="60">
        <v>132374565</v>
      </c>
    </row>
    <row r="146" spans="1:8" s="2" customFormat="1" ht="15" x14ac:dyDescent="0.2">
      <c r="A146" s="31"/>
      <c r="B146" s="39"/>
      <c r="C146" s="90"/>
      <c r="D146" s="100" t="s">
        <v>187</v>
      </c>
      <c r="E146" s="100"/>
      <c r="F146" s="101"/>
      <c r="H146" s="60">
        <v>0</v>
      </c>
    </row>
    <row r="147" spans="1:8" s="2" customFormat="1" ht="33" customHeight="1" x14ac:dyDescent="0.2">
      <c r="A147" s="31"/>
      <c r="B147" s="39"/>
      <c r="C147" s="98" t="s">
        <v>169</v>
      </c>
      <c r="D147" s="98"/>
      <c r="E147" s="98"/>
      <c r="F147" s="99"/>
      <c r="H147" s="60">
        <v>0</v>
      </c>
    </row>
    <row r="148" spans="1:8" s="9" customFormat="1" x14ac:dyDescent="0.2">
      <c r="A148" s="42"/>
      <c r="F148" s="43"/>
      <c r="H148" s="59"/>
    </row>
    <row r="149" spans="1:8" s="9" customFormat="1" ht="15" x14ac:dyDescent="0.2">
      <c r="A149" s="31"/>
      <c r="B149" s="98" t="s">
        <v>76</v>
      </c>
      <c r="C149" s="98"/>
      <c r="D149" s="98"/>
      <c r="E149" s="98"/>
      <c r="F149" s="99"/>
      <c r="H149" s="69">
        <f>H150+H155+H156+H157</f>
        <v>164789979</v>
      </c>
    </row>
    <row r="150" spans="1:8" ht="15" x14ac:dyDescent="0.2">
      <c r="A150" s="31"/>
      <c r="B150" s="32"/>
      <c r="C150" s="98" t="s">
        <v>150</v>
      </c>
      <c r="D150" s="98"/>
      <c r="E150" s="98"/>
      <c r="F150" s="99"/>
      <c r="H150" s="66">
        <f>SUM(H151:H154)</f>
        <v>164568620</v>
      </c>
    </row>
    <row r="151" spans="1:8" s="2" customFormat="1" ht="14.25" x14ac:dyDescent="0.2">
      <c r="A151" s="31"/>
      <c r="B151" s="32"/>
      <c r="C151" s="32"/>
      <c r="D151" s="100" t="s">
        <v>84</v>
      </c>
      <c r="E151" s="100"/>
      <c r="F151" s="101"/>
      <c r="H151" s="70">
        <v>38961667</v>
      </c>
    </row>
    <row r="152" spans="1:8" s="2" customFormat="1" ht="14.25" x14ac:dyDescent="0.2">
      <c r="A152" s="31"/>
      <c r="B152" s="32"/>
      <c r="C152" s="32"/>
      <c r="D152" s="100" t="s">
        <v>85</v>
      </c>
      <c r="E152" s="100"/>
      <c r="F152" s="101"/>
      <c r="H152" s="70">
        <v>11726</v>
      </c>
    </row>
    <row r="153" spans="1:8" s="2" customFormat="1" ht="14.25" x14ac:dyDescent="0.2">
      <c r="A153" s="31"/>
      <c r="B153" s="32"/>
      <c r="C153" s="32"/>
      <c r="D153" s="100" t="s">
        <v>86</v>
      </c>
      <c r="E153" s="100"/>
      <c r="F153" s="101"/>
      <c r="H153" s="70">
        <v>2228568</v>
      </c>
    </row>
    <row r="154" spans="1:8" s="2" customFormat="1" ht="14.25" x14ac:dyDescent="0.2">
      <c r="A154" s="31"/>
      <c r="B154" s="32"/>
      <c r="C154" s="32"/>
      <c r="D154" s="100" t="s">
        <v>87</v>
      </c>
      <c r="E154" s="100"/>
      <c r="F154" s="101"/>
      <c r="H154" s="70">
        <v>123366659</v>
      </c>
    </row>
    <row r="155" spans="1:8" ht="15" x14ac:dyDescent="0.2">
      <c r="A155" s="31"/>
      <c r="B155" s="32"/>
      <c r="C155" s="117" t="s">
        <v>151</v>
      </c>
      <c r="D155" s="117"/>
      <c r="E155" s="117"/>
      <c r="F155" s="118"/>
      <c r="H155" s="66">
        <v>0</v>
      </c>
    </row>
    <row r="156" spans="1:8" ht="15" x14ac:dyDescent="0.2">
      <c r="A156" s="41"/>
      <c r="B156" s="32"/>
      <c r="C156" s="117" t="s">
        <v>152</v>
      </c>
      <c r="D156" s="117"/>
      <c r="E156" s="117"/>
      <c r="F156" s="118"/>
      <c r="H156" s="66">
        <v>221359</v>
      </c>
    </row>
    <row r="157" spans="1:8" ht="54" customHeight="1" x14ac:dyDescent="0.2">
      <c r="A157" s="41"/>
      <c r="B157" s="32"/>
      <c r="C157" s="98" t="s">
        <v>153</v>
      </c>
      <c r="D157" s="98"/>
      <c r="E157" s="98"/>
      <c r="F157" s="99"/>
      <c r="H157" s="66">
        <v>0</v>
      </c>
    </row>
    <row r="158" spans="1:8" s="2" customFormat="1" x14ac:dyDescent="0.2">
      <c r="A158" s="42"/>
      <c r="B158" s="9"/>
      <c r="C158" s="9"/>
      <c r="D158" s="9"/>
      <c r="E158" s="9"/>
      <c r="F158" s="43"/>
      <c r="H158" s="61"/>
    </row>
    <row r="159" spans="1:8" s="10" customFormat="1" ht="28.5" customHeight="1" x14ac:dyDescent="0.25">
      <c r="A159" s="41"/>
      <c r="B159" s="117" t="s">
        <v>184</v>
      </c>
      <c r="C159" s="117"/>
      <c r="D159" s="117"/>
      <c r="E159" s="117"/>
      <c r="F159" s="118"/>
      <c r="H159" s="75">
        <f>SUM(H160:H160)</f>
        <v>0</v>
      </c>
    </row>
    <row r="160" spans="1:8" ht="29.25" customHeight="1" x14ac:dyDescent="0.2">
      <c r="A160" s="41"/>
      <c r="B160" s="35"/>
      <c r="C160" s="98" t="s">
        <v>185</v>
      </c>
      <c r="D160" s="98"/>
      <c r="E160" s="98"/>
      <c r="F160" s="99"/>
      <c r="H160" s="76">
        <v>0</v>
      </c>
    </row>
    <row r="161" spans="1:9" x14ac:dyDescent="0.2">
      <c r="A161" s="42"/>
      <c r="B161" s="9"/>
      <c r="C161" s="9"/>
      <c r="D161" s="9"/>
      <c r="E161" s="9"/>
      <c r="F161" s="43"/>
      <c r="H161" s="62"/>
    </row>
    <row r="162" spans="1:9" x14ac:dyDescent="0.2">
      <c r="A162" s="42"/>
      <c r="B162" s="9"/>
      <c r="C162" s="9"/>
      <c r="D162" s="9"/>
      <c r="E162" s="9"/>
      <c r="F162" s="43"/>
      <c r="H162" s="61"/>
      <c r="I162" s="11"/>
    </row>
    <row r="163" spans="1:9" ht="47.25" customHeight="1" x14ac:dyDescent="0.2">
      <c r="A163" s="121" t="s">
        <v>154</v>
      </c>
      <c r="B163" s="111"/>
      <c r="C163" s="111"/>
      <c r="D163" s="111"/>
      <c r="E163" s="111"/>
      <c r="F163" s="112"/>
      <c r="H163" s="75">
        <f>H165+H206</f>
        <v>71750066147</v>
      </c>
    </row>
    <row r="164" spans="1:9" x14ac:dyDescent="0.2">
      <c r="A164" s="42"/>
      <c r="B164" s="9"/>
      <c r="C164" s="9"/>
      <c r="D164" s="9"/>
      <c r="E164" s="9"/>
      <c r="F164" s="43"/>
      <c r="H164" s="62"/>
    </row>
    <row r="165" spans="1:9" ht="37.5" customHeight="1" x14ac:dyDescent="0.2">
      <c r="A165" s="121" t="s">
        <v>108</v>
      </c>
      <c r="B165" s="111"/>
      <c r="C165" s="111"/>
      <c r="D165" s="111"/>
      <c r="E165" s="111"/>
      <c r="F165" s="112"/>
      <c r="H165" s="77">
        <f>H167+H174+H189+H191+H203</f>
        <v>69375555393</v>
      </c>
      <c r="I165" s="11"/>
    </row>
    <row r="166" spans="1:9" x14ac:dyDescent="0.2">
      <c r="A166" s="42"/>
      <c r="B166" s="9"/>
      <c r="C166" s="9"/>
      <c r="D166" s="9"/>
      <c r="E166" s="9"/>
      <c r="F166" s="43"/>
      <c r="H166" s="62"/>
    </row>
    <row r="167" spans="1:9" s="2" customFormat="1" ht="15" x14ac:dyDescent="0.2">
      <c r="A167" s="41"/>
      <c r="B167" s="35"/>
      <c r="C167" s="98" t="s">
        <v>155</v>
      </c>
      <c r="D167" s="98"/>
      <c r="E167" s="98"/>
      <c r="F167" s="99"/>
      <c r="H167" s="78">
        <f>SUM(H168:H173)</f>
        <v>21399279730</v>
      </c>
      <c r="I167" s="3"/>
    </row>
    <row r="168" spans="1:9" s="2" customFormat="1" ht="14.25" x14ac:dyDescent="0.2">
      <c r="A168" s="41"/>
      <c r="B168" s="35"/>
      <c r="C168" s="35"/>
      <c r="D168" s="100" t="s">
        <v>88</v>
      </c>
      <c r="E168" s="100"/>
      <c r="F168" s="101"/>
      <c r="H168" s="70">
        <v>16201816807</v>
      </c>
    </row>
    <row r="169" spans="1:9" s="2" customFormat="1" ht="14.25" x14ac:dyDescent="0.2">
      <c r="A169" s="41"/>
      <c r="B169" s="35"/>
      <c r="C169" s="35"/>
      <c r="D169" s="100" t="s">
        <v>89</v>
      </c>
      <c r="E169" s="100"/>
      <c r="F169" s="101"/>
      <c r="H169" s="70">
        <v>1458899360</v>
      </c>
    </row>
    <row r="170" spans="1:9" s="2" customFormat="1" ht="14.25" x14ac:dyDescent="0.2">
      <c r="A170" s="41"/>
      <c r="B170" s="35"/>
      <c r="C170" s="35"/>
      <c r="D170" s="100" t="s">
        <v>90</v>
      </c>
      <c r="E170" s="100"/>
      <c r="F170" s="101"/>
      <c r="H170" s="70">
        <v>345827455</v>
      </c>
    </row>
    <row r="171" spans="1:9" s="2" customFormat="1" ht="14.25" x14ac:dyDescent="0.2">
      <c r="A171" s="41"/>
      <c r="B171" s="35"/>
      <c r="C171" s="35"/>
      <c r="D171" s="100" t="s">
        <v>91</v>
      </c>
      <c r="E171" s="100"/>
      <c r="F171" s="101"/>
      <c r="H171" s="70">
        <v>917484660</v>
      </c>
    </row>
    <row r="172" spans="1:9" s="2" customFormat="1" ht="14.25" x14ac:dyDescent="0.2">
      <c r="A172" s="41"/>
      <c r="B172" s="35"/>
      <c r="C172" s="35"/>
      <c r="D172" s="100" t="s">
        <v>92</v>
      </c>
      <c r="E172" s="100"/>
      <c r="F172" s="101"/>
      <c r="H172" s="70">
        <v>639013879</v>
      </c>
    </row>
    <row r="173" spans="1:9" s="2" customFormat="1" ht="14.25" x14ac:dyDescent="0.2">
      <c r="A173" s="41"/>
      <c r="B173" s="35"/>
      <c r="C173" s="35"/>
      <c r="D173" s="100" t="s">
        <v>156</v>
      </c>
      <c r="E173" s="100"/>
      <c r="F173" s="101"/>
      <c r="H173" s="70">
        <v>1836237569</v>
      </c>
    </row>
    <row r="174" spans="1:9" s="2" customFormat="1" ht="15" x14ac:dyDescent="0.2">
      <c r="A174" s="41"/>
      <c r="B174" s="35"/>
      <c r="C174" s="98" t="s">
        <v>157</v>
      </c>
      <c r="D174" s="98"/>
      <c r="E174" s="98"/>
      <c r="F174" s="99"/>
      <c r="H174" s="79">
        <f>H175+H176+H177+H180+H181+H186+H187+H188</f>
        <v>43455589354</v>
      </c>
      <c r="I174" s="3"/>
    </row>
    <row r="175" spans="1:9" s="2" customFormat="1" ht="29.25" customHeight="1" x14ac:dyDescent="0.2">
      <c r="A175" s="41"/>
      <c r="B175" s="35"/>
      <c r="C175" s="35"/>
      <c r="D175" s="100" t="s">
        <v>93</v>
      </c>
      <c r="E175" s="100"/>
      <c r="F175" s="101"/>
      <c r="H175" s="70">
        <v>23528537149</v>
      </c>
    </row>
    <row r="176" spans="1:9" s="2" customFormat="1" ht="14.25" customHeight="1" x14ac:dyDescent="0.2">
      <c r="A176" s="41"/>
      <c r="B176" s="35"/>
      <c r="C176" s="35"/>
      <c r="D176" s="100" t="s">
        <v>94</v>
      </c>
      <c r="E176" s="100"/>
      <c r="F176" s="101"/>
      <c r="H176" s="70">
        <v>4754388760</v>
      </c>
    </row>
    <row r="177" spans="1:9" s="2" customFormat="1" ht="14.25" customHeight="1" x14ac:dyDescent="0.2">
      <c r="A177" s="41"/>
      <c r="B177" s="35"/>
      <c r="C177" s="35"/>
      <c r="D177" s="100" t="s">
        <v>95</v>
      </c>
      <c r="E177" s="100"/>
      <c r="F177" s="101"/>
      <c r="H177" s="70">
        <f>H178+H179</f>
        <v>8543852136</v>
      </c>
      <c r="I177" s="3"/>
    </row>
    <row r="178" spans="1:9" s="2" customFormat="1" ht="14.25" x14ac:dyDescent="0.2">
      <c r="A178" s="41"/>
      <c r="B178" s="35"/>
      <c r="C178" s="35"/>
      <c r="D178" s="30"/>
      <c r="E178" s="30"/>
      <c r="F178" s="51" t="s">
        <v>96</v>
      </c>
      <c r="H178" s="70">
        <v>7508212616</v>
      </c>
    </row>
    <row r="179" spans="1:9" s="2" customFormat="1" ht="14.25" x14ac:dyDescent="0.2">
      <c r="A179" s="41"/>
      <c r="B179" s="35"/>
      <c r="C179" s="35"/>
      <c r="D179" s="30"/>
      <c r="E179" s="30"/>
      <c r="F179" s="51" t="s">
        <v>173</v>
      </c>
      <c r="H179" s="70">
        <v>1035639520</v>
      </c>
    </row>
    <row r="180" spans="1:9" s="12" customFormat="1" ht="39" customHeight="1" x14ac:dyDescent="0.2">
      <c r="A180" s="41"/>
      <c r="B180" s="35"/>
      <c r="C180" s="35"/>
      <c r="D180" s="100" t="s">
        <v>97</v>
      </c>
      <c r="E180" s="100"/>
      <c r="F180" s="101"/>
      <c r="H180" s="70">
        <v>2790562744</v>
      </c>
    </row>
    <row r="181" spans="1:9" s="12" customFormat="1" ht="14.25" x14ac:dyDescent="0.2">
      <c r="A181" s="41"/>
      <c r="B181" s="35"/>
      <c r="C181" s="35"/>
      <c r="D181" s="100" t="s">
        <v>98</v>
      </c>
      <c r="E181" s="100"/>
      <c r="F181" s="101"/>
      <c r="H181" s="80">
        <f>H182+H183+H184+H185</f>
        <v>1321034141</v>
      </c>
      <c r="I181" s="13"/>
    </row>
    <row r="182" spans="1:9" s="2" customFormat="1" ht="14.25" x14ac:dyDescent="0.2">
      <c r="A182" s="41"/>
      <c r="B182" s="35"/>
      <c r="C182" s="35"/>
      <c r="D182" s="30"/>
      <c r="E182" s="30"/>
      <c r="F182" s="51" t="s">
        <v>99</v>
      </c>
      <c r="H182" s="70">
        <v>632034898</v>
      </c>
    </row>
    <row r="183" spans="1:9" s="2" customFormat="1" ht="14.25" x14ac:dyDescent="0.2">
      <c r="A183" s="41"/>
      <c r="B183" s="35"/>
      <c r="C183" s="35"/>
      <c r="D183" s="30"/>
      <c r="E183" s="30"/>
      <c r="F183" s="51" t="s">
        <v>134</v>
      </c>
      <c r="H183" s="72">
        <v>416770166</v>
      </c>
      <c r="I183" s="14"/>
    </row>
    <row r="184" spans="1:9" s="12" customFormat="1" ht="14.25" x14ac:dyDescent="0.2">
      <c r="A184" s="41"/>
      <c r="B184" s="35"/>
      <c r="C184" s="35"/>
      <c r="D184" s="30"/>
      <c r="E184" s="30"/>
      <c r="F184" s="51" t="s">
        <v>100</v>
      </c>
      <c r="H184" s="72">
        <v>22536099</v>
      </c>
      <c r="I184" s="15"/>
    </row>
    <row r="185" spans="1:9" s="12" customFormat="1" ht="14.25" x14ac:dyDescent="0.2">
      <c r="A185" s="41"/>
      <c r="B185" s="35"/>
      <c r="C185" s="35"/>
      <c r="D185" s="30"/>
      <c r="E185" s="30"/>
      <c r="F185" s="51" t="s">
        <v>101</v>
      </c>
      <c r="H185" s="72">
        <v>249692978</v>
      </c>
      <c r="I185" s="15"/>
    </row>
    <row r="186" spans="1:9" s="12" customFormat="1" ht="16.5" customHeight="1" x14ac:dyDescent="0.2">
      <c r="A186" s="41"/>
      <c r="B186" s="35"/>
      <c r="C186" s="35"/>
      <c r="D186" s="100" t="s">
        <v>102</v>
      </c>
      <c r="E186" s="100"/>
      <c r="F186" s="101"/>
      <c r="H186" s="70">
        <v>157183987</v>
      </c>
      <c r="I186" s="15"/>
    </row>
    <row r="187" spans="1:9" s="12" customFormat="1" ht="16.5" customHeight="1" x14ac:dyDescent="0.2">
      <c r="A187" s="41"/>
      <c r="B187" s="35"/>
      <c r="C187" s="35"/>
      <c r="D187" s="100" t="s">
        <v>103</v>
      </c>
      <c r="E187" s="100"/>
      <c r="F187" s="101"/>
      <c r="H187" s="72">
        <v>223814745</v>
      </c>
      <c r="I187" s="15"/>
    </row>
    <row r="188" spans="1:9" s="2" customFormat="1" ht="16.5" customHeight="1" x14ac:dyDescent="0.2">
      <c r="A188" s="41"/>
      <c r="B188" s="35"/>
      <c r="C188" s="35"/>
      <c r="D188" s="100" t="s">
        <v>104</v>
      </c>
      <c r="E188" s="100"/>
      <c r="F188" s="101"/>
      <c r="H188" s="70">
        <v>2136215692</v>
      </c>
      <c r="I188" s="14"/>
    </row>
    <row r="189" spans="1:9" s="2" customFormat="1" ht="16.5" customHeight="1" x14ac:dyDescent="0.2">
      <c r="A189" s="41"/>
      <c r="B189" s="35"/>
      <c r="C189" s="98" t="s">
        <v>105</v>
      </c>
      <c r="D189" s="98"/>
      <c r="E189" s="98"/>
      <c r="F189" s="99"/>
      <c r="H189" s="79">
        <f>H190</f>
        <v>3710684576</v>
      </c>
      <c r="I189" s="14"/>
    </row>
    <row r="190" spans="1:9" s="2" customFormat="1" ht="16.5" customHeight="1" x14ac:dyDescent="0.2">
      <c r="A190" s="41"/>
      <c r="B190" s="35"/>
      <c r="C190" s="35"/>
      <c r="D190" s="100" t="s">
        <v>105</v>
      </c>
      <c r="E190" s="100"/>
      <c r="F190" s="101"/>
      <c r="H190" s="81">
        <v>3710684576</v>
      </c>
      <c r="I190" s="14"/>
    </row>
    <row r="191" spans="1:9" s="2" customFormat="1" ht="16.5" customHeight="1" x14ac:dyDescent="0.2">
      <c r="A191" s="41"/>
      <c r="B191" s="35"/>
      <c r="C191" s="98" t="s">
        <v>158</v>
      </c>
      <c r="D191" s="98"/>
      <c r="E191" s="98"/>
      <c r="F191" s="99"/>
      <c r="H191" s="79">
        <f>SUM(H192:H202)</f>
        <v>805560734</v>
      </c>
    </row>
    <row r="192" spans="1:9" s="2" customFormat="1" ht="16.5" customHeight="1" x14ac:dyDescent="0.2">
      <c r="A192" s="41"/>
      <c r="B192" s="35"/>
      <c r="C192" s="34"/>
      <c r="D192" s="100" t="s">
        <v>77</v>
      </c>
      <c r="E192" s="100"/>
      <c r="F192" s="101"/>
      <c r="H192" s="70">
        <v>112528464</v>
      </c>
    </row>
    <row r="193" spans="1:9" s="2" customFormat="1" ht="16.5" customHeight="1" x14ac:dyDescent="0.2">
      <c r="A193" s="41"/>
      <c r="B193" s="35"/>
      <c r="C193" s="34"/>
      <c r="D193" s="100" t="s">
        <v>78</v>
      </c>
      <c r="E193" s="100"/>
      <c r="F193" s="101"/>
      <c r="H193" s="70">
        <v>116551936</v>
      </c>
    </row>
    <row r="194" spans="1:9" s="2" customFormat="1" ht="16.5" customHeight="1" x14ac:dyDescent="0.2">
      <c r="A194" s="41"/>
      <c r="B194" s="35"/>
      <c r="C194" s="34"/>
      <c r="D194" s="100" t="s">
        <v>79</v>
      </c>
      <c r="E194" s="100"/>
      <c r="F194" s="101"/>
      <c r="H194" s="70">
        <v>24718857</v>
      </c>
    </row>
    <row r="195" spans="1:9" s="2" customFormat="1" ht="18.75" customHeight="1" x14ac:dyDescent="0.2">
      <c r="A195" s="41"/>
      <c r="B195" s="35"/>
      <c r="C195" s="34"/>
      <c r="D195" s="100" t="s">
        <v>80</v>
      </c>
      <c r="E195" s="100"/>
      <c r="F195" s="101"/>
      <c r="H195" s="70">
        <v>37346381</v>
      </c>
    </row>
    <row r="196" spans="1:9" s="2" customFormat="1" ht="18.75" customHeight="1" x14ac:dyDescent="0.2">
      <c r="A196" s="41"/>
      <c r="B196" s="35"/>
      <c r="C196" s="34"/>
      <c r="D196" s="100" t="s">
        <v>135</v>
      </c>
      <c r="E196" s="100"/>
      <c r="F196" s="101"/>
      <c r="H196" s="70">
        <v>473022359</v>
      </c>
    </row>
    <row r="197" spans="1:9" s="2" customFormat="1" ht="18.75" customHeight="1" x14ac:dyDescent="0.2">
      <c r="A197" s="41"/>
      <c r="B197" s="35"/>
      <c r="C197" s="34"/>
      <c r="D197" s="100" t="s">
        <v>81</v>
      </c>
      <c r="E197" s="100"/>
      <c r="F197" s="101"/>
      <c r="H197" s="70">
        <v>1</v>
      </c>
    </row>
    <row r="198" spans="1:9" s="2" customFormat="1" ht="18.75" customHeight="1" x14ac:dyDescent="0.2">
      <c r="A198" s="41"/>
      <c r="B198" s="35"/>
      <c r="C198" s="34"/>
      <c r="D198" s="100" t="s">
        <v>82</v>
      </c>
      <c r="E198" s="100"/>
      <c r="F198" s="101"/>
      <c r="H198" s="70">
        <v>33739337</v>
      </c>
    </row>
    <row r="199" spans="1:9" s="2" customFormat="1" ht="18.75" customHeight="1" x14ac:dyDescent="0.2">
      <c r="A199" s="41"/>
      <c r="B199" s="35"/>
      <c r="C199" s="34"/>
      <c r="D199" s="100" t="s">
        <v>83</v>
      </c>
      <c r="E199" s="100"/>
      <c r="F199" s="101"/>
      <c r="H199" s="70">
        <v>7653399</v>
      </c>
    </row>
    <row r="200" spans="1:9" s="2" customFormat="1" ht="18.75" customHeight="1" x14ac:dyDescent="0.2">
      <c r="A200" s="41"/>
      <c r="B200" s="35"/>
      <c r="C200" s="34"/>
      <c r="D200" s="100" t="s">
        <v>115</v>
      </c>
      <c r="E200" s="100"/>
      <c r="F200" s="101"/>
      <c r="H200" s="70">
        <v>0</v>
      </c>
      <c r="I200" s="14"/>
    </row>
    <row r="201" spans="1:9" s="2" customFormat="1" ht="18.75" customHeight="1" x14ac:dyDescent="0.2">
      <c r="A201" s="41"/>
      <c r="B201" s="35"/>
      <c r="C201" s="34"/>
      <c r="D201" s="100" t="s">
        <v>116</v>
      </c>
      <c r="E201" s="100"/>
      <c r="F201" s="101"/>
      <c r="H201" s="70">
        <v>0</v>
      </c>
      <c r="I201" s="14"/>
    </row>
    <row r="202" spans="1:9" s="2" customFormat="1" ht="18.75" customHeight="1" x14ac:dyDescent="0.2">
      <c r="A202" s="41"/>
      <c r="B202" s="35"/>
      <c r="C202" s="34"/>
      <c r="D202" s="100" t="s">
        <v>117</v>
      </c>
      <c r="E202" s="100"/>
      <c r="F202" s="101"/>
      <c r="H202" s="70">
        <v>0</v>
      </c>
      <c r="I202" s="14"/>
    </row>
    <row r="203" spans="1:9" s="2" customFormat="1" ht="15" customHeight="1" x14ac:dyDescent="0.2">
      <c r="A203" s="52"/>
      <c r="B203" s="36"/>
      <c r="C203" s="98" t="s">
        <v>159</v>
      </c>
      <c r="D203" s="98"/>
      <c r="E203" s="98"/>
      <c r="F203" s="99"/>
      <c r="H203" s="82">
        <f>H204+H205</f>
        <v>4440999</v>
      </c>
      <c r="I203" s="14"/>
    </row>
    <row r="204" spans="1:9" s="2" customFormat="1" ht="21" customHeight="1" x14ac:dyDescent="0.2">
      <c r="A204" s="52"/>
      <c r="B204" s="36"/>
      <c r="C204" s="34"/>
      <c r="D204" s="100" t="s">
        <v>160</v>
      </c>
      <c r="E204" s="100"/>
      <c r="F204" s="101"/>
      <c r="H204" s="72">
        <v>4440999</v>
      </c>
      <c r="I204" s="21"/>
    </row>
    <row r="205" spans="1:9" s="2" customFormat="1" ht="18" customHeight="1" x14ac:dyDescent="0.2">
      <c r="A205" s="52"/>
      <c r="B205" s="36"/>
      <c r="C205" s="34"/>
      <c r="D205" s="100" t="s">
        <v>161</v>
      </c>
      <c r="E205" s="100"/>
      <c r="F205" s="101"/>
      <c r="H205" s="70">
        <v>0</v>
      </c>
      <c r="I205" s="14"/>
    </row>
    <row r="206" spans="1:9" s="2" customFormat="1" ht="31.5" customHeight="1" x14ac:dyDescent="0.2">
      <c r="A206" s="128" t="s">
        <v>170</v>
      </c>
      <c r="B206" s="117"/>
      <c r="C206" s="117"/>
      <c r="D206" s="117"/>
      <c r="E206" s="117"/>
      <c r="F206" s="118"/>
      <c r="H206" s="79">
        <f>SUM(H207:H209)</f>
        <v>2374510754</v>
      </c>
    </row>
    <row r="207" spans="1:9" s="2" customFormat="1" ht="14.25" customHeight="1" x14ac:dyDescent="0.2">
      <c r="A207" s="52"/>
      <c r="B207" s="36"/>
      <c r="C207" s="36"/>
      <c r="D207" s="100" t="s">
        <v>109</v>
      </c>
      <c r="E207" s="100"/>
      <c r="F207" s="101"/>
      <c r="H207" s="70">
        <v>0</v>
      </c>
    </row>
    <row r="208" spans="1:9" s="2" customFormat="1" ht="14.25" customHeight="1" x14ac:dyDescent="0.2">
      <c r="A208" s="41"/>
      <c r="B208" s="35"/>
      <c r="C208" s="35"/>
      <c r="D208" s="100" t="s">
        <v>106</v>
      </c>
      <c r="E208" s="100"/>
      <c r="F208" s="101"/>
      <c r="H208" s="70">
        <v>2374510754</v>
      </c>
    </row>
    <row r="209" spans="1:9" s="2" customFormat="1" ht="15" customHeight="1" x14ac:dyDescent="0.2">
      <c r="A209" s="41"/>
      <c r="B209" s="35"/>
      <c r="C209" s="35"/>
      <c r="D209" s="100" t="s">
        <v>107</v>
      </c>
      <c r="E209" s="100"/>
      <c r="F209" s="101"/>
      <c r="H209" s="70">
        <v>0</v>
      </c>
    </row>
    <row r="210" spans="1:9" s="2" customFormat="1" ht="17.25" customHeight="1" x14ac:dyDescent="0.2">
      <c r="A210" s="41"/>
      <c r="B210" s="35"/>
      <c r="C210" s="35"/>
      <c r="D210" s="30"/>
      <c r="E210" s="30"/>
      <c r="F210" s="44"/>
      <c r="H210" s="61"/>
      <c r="I210" s="14"/>
    </row>
    <row r="211" spans="1:9" s="2" customFormat="1" ht="17.25" customHeight="1" x14ac:dyDescent="0.2">
      <c r="A211" s="122" t="s">
        <v>162</v>
      </c>
      <c r="B211" s="123"/>
      <c r="C211" s="123"/>
      <c r="D211" s="123"/>
      <c r="E211" s="123"/>
      <c r="F211" s="124"/>
      <c r="H211" s="83">
        <f>H212+H214</f>
        <v>1</v>
      </c>
      <c r="I211" s="14"/>
    </row>
    <row r="212" spans="1:9" s="2" customFormat="1" ht="17.25" customHeight="1" x14ac:dyDescent="0.2">
      <c r="A212" s="19"/>
      <c r="B212" s="20" t="s">
        <v>163</v>
      </c>
      <c r="C212" s="20"/>
      <c r="D212" s="20"/>
      <c r="E212" s="20"/>
      <c r="F212" s="53"/>
      <c r="H212" s="70">
        <f>H213</f>
        <v>1</v>
      </c>
      <c r="I212" s="14"/>
    </row>
    <row r="213" spans="1:9" s="2" customFormat="1" ht="21.75" customHeight="1" x14ac:dyDescent="0.2">
      <c r="A213" s="19"/>
      <c r="B213" s="20"/>
      <c r="C213" s="20"/>
      <c r="D213" s="100" t="s">
        <v>189</v>
      </c>
      <c r="E213" s="100"/>
      <c r="F213" s="101"/>
      <c r="H213" s="70">
        <v>1</v>
      </c>
      <c r="I213" s="14"/>
    </row>
    <row r="214" spans="1:9" s="2" customFormat="1" ht="17.25" customHeight="1" x14ac:dyDescent="0.2">
      <c r="A214" s="19"/>
      <c r="B214" s="20" t="s">
        <v>164</v>
      </c>
      <c r="C214" s="20"/>
      <c r="D214" s="20"/>
      <c r="E214" s="20"/>
      <c r="F214" s="53"/>
      <c r="H214" s="70">
        <v>0</v>
      </c>
      <c r="I214" s="14"/>
    </row>
    <row r="215" spans="1:9" s="2" customFormat="1" ht="11.25" customHeight="1" x14ac:dyDescent="0.2">
      <c r="A215" s="19"/>
      <c r="B215" s="20"/>
      <c r="C215" s="20"/>
      <c r="D215" s="20"/>
      <c r="E215" s="20"/>
      <c r="F215" s="53"/>
      <c r="H215" s="62"/>
      <c r="I215" s="16"/>
    </row>
    <row r="216" spans="1:9" ht="15" x14ac:dyDescent="0.2">
      <c r="A216" s="19" t="s">
        <v>165</v>
      </c>
      <c r="B216" s="20"/>
      <c r="C216" s="20"/>
      <c r="D216" s="20"/>
      <c r="E216" s="20"/>
      <c r="F216" s="53"/>
      <c r="H216" s="69">
        <f>SUM(H217:H217)</f>
        <v>187632359</v>
      </c>
    </row>
    <row r="217" spans="1:9" x14ac:dyDescent="0.2">
      <c r="A217" s="42"/>
      <c r="B217" s="9" t="s">
        <v>176</v>
      </c>
      <c r="C217" s="9"/>
      <c r="D217" s="9"/>
      <c r="E217" s="9"/>
      <c r="F217" s="43"/>
      <c r="H217" s="70">
        <v>187632359</v>
      </c>
    </row>
    <row r="218" spans="1:9" s="2" customFormat="1" ht="11.25" customHeight="1" x14ac:dyDescent="0.2">
      <c r="A218" s="42"/>
      <c r="B218" s="9"/>
      <c r="C218" s="9"/>
      <c r="D218" s="9"/>
      <c r="E218" s="9"/>
      <c r="F218" s="43"/>
      <c r="H218" s="63"/>
      <c r="I218" s="16"/>
    </row>
    <row r="219" spans="1:9" ht="26.25" customHeight="1" x14ac:dyDescent="0.2">
      <c r="A219" s="125" t="s">
        <v>177</v>
      </c>
      <c r="B219" s="126"/>
      <c r="C219" s="126"/>
      <c r="D219" s="126"/>
      <c r="E219" s="126"/>
      <c r="F219" s="127"/>
      <c r="H219" s="64">
        <f>H216+H211+H163+H10</f>
        <v>76008676024</v>
      </c>
    </row>
    <row r="222" spans="1:9" x14ac:dyDescent="0.2">
      <c r="H222" s="23"/>
      <c r="I222" s="23"/>
    </row>
    <row r="223" spans="1:9" x14ac:dyDescent="0.2">
      <c r="H223" s="11"/>
    </row>
    <row r="224" spans="1:9" x14ac:dyDescent="0.2">
      <c r="H224" s="11"/>
      <c r="I224" s="11">
        <f>'[1]6.1) Esc sin Mon -sin ieep- isr'!I219</f>
        <v>0</v>
      </c>
    </row>
    <row r="225" spans="8:9" x14ac:dyDescent="0.2">
      <c r="H225" s="23"/>
      <c r="I225" s="23">
        <f t="shared" ref="I225" si="2">I224-I219</f>
        <v>0</v>
      </c>
    </row>
    <row r="226" spans="8:9" x14ac:dyDescent="0.2">
      <c r="H226" s="11"/>
    </row>
    <row r="228" spans="8:9" x14ac:dyDescent="0.2">
      <c r="H228" s="23"/>
    </row>
    <row r="229" spans="8:9" x14ac:dyDescent="0.2">
      <c r="H229" s="23"/>
    </row>
    <row r="230" spans="8:9" x14ac:dyDescent="0.2">
      <c r="H230" s="23"/>
    </row>
  </sheetData>
  <mergeCells count="164">
    <mergeCell ref="A211:F211"/>
    <mergeCell ref="D213:F213"/>
    <mergeCell ref="A219:F219"/>
    <mergeCell ref="D204:F204"/>
    <mergeCell ref="D205:F205"/>
    <mergeCell ref="A206:F206"/>
    <mergeCell ref="D207:F207"/>
    <mergeCell ref="D208:F208"/>
    <mergeCell ref="D209:F209"/>
    <mergeCell ref="D198:F198"/>
    <mergeCell ref="D199:F199"/>
    <mergeCell ref="D200:F200"/>
    <mergeCell ref="D201:F201"/>
    <mergeCell ref="D202:F202"/>
    <mergeCell ref="C203:F203"/>
    <mergeCell ref="D192:F192"/>
    <mergeCell ref="D193:F193"/>
    <mergeCell ref="D194:F194"/>
    <mergeCell ref="D195:F195"/>
    <mergeCell ref="D196:F196"/>
    <mergeCell ref="D197:F197"/>
    <mergeCell ref="D186:F186"/>
    <mergeCell ref="D187:F187"/>
    <mergeCell ref="D188:F188"/>
    <mergeCell ref="C189:F189"/>
    <mergeCell ref="D190:F190"/>
    <mergeCell ref="C191:F191"/>
    <mergeCell ref="C174:F174"/>
    <mergeCell ref="D175:F175"/>
    <mergeCell ref="D176:F176"/>
    <mergeCell ref="D177:F177"/>
    <mergeCell ref="D180:F180"/>
    <mergeCell ref="D181:F181"/>
    <mergeCell ref="D168:F168"/>
    <mergeCell ref="D169:F169"/>
    <mergeCell ref="D170:F170"/>
    <mergeCell ref="D171:F171"/>
    <mergeCell ref="D172:F172"/>
    <mergeCell ref="D173:F173"/>
    <mergeCell ref="C157:F157"/>
    <mergeCell ref="B159:F159"/>
    <mergeCell ref="C160:F160"/>
    <mergeCell ref="A163:F163"/>
    <mergeCell ref="A165:F165"/>
    <mergeCell ref="C167:F167"/>
    <mergeCell ref="D151:F151"/>
    <mergeCell ref="D152:F152"/>
    <mergeCell ref="D153:F153"/>
    <mergeCell ref="D154:F154"/>
    <mergeCell ref="C155:F155"/>
    <mergeCell ref="C156:F156"/>
    <mergeCell ref="C140:F140"/>
    <mergeCell ref="B143:F143"/>
    <mergeCell ref="C144:F144"/>
    <mergeCell ref="C147:F147"/>
    <mergeCell ref="B149:F149"/>
    <mergeCell ref="C150:F150"/>
    <mergeCell ref="D145:F145"/>
    <mergeCell ref="D146:F146"/>
    <mergeCell ref="E121:F121"/>
    <mergeCell ref="D122:F122"/>
    <mergeCell ref="E126:F126"/>
    <mergeCell ref="D127:F127"/>
    <mergeCell ref="C138:F138"/>
    <mergeCell ref="C139:F139"/>
    <mergeCell ref="D115:F115"/>
    <mergeCell ref="E116:F116"/>
    <mergeCell ref="D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C114:F114"/>
    <mergeCell ref="E103:F103"/>
    <mergeCell ref="D104:F104"/>
    <mergeCell ref="E105:F105"/>
    <mergeCell ref="D106:F106"/>
    <mergeCell ref="E107:F107"/>
    <mergeCell ref="D108:F108"/>
    <mergeCell ref="E97:F97"/>
    <mergeCell ref="D98:F98"/>
    <mergeCell ref="E99:F99"/>
    <mergeCell ref="E100:F100"/>
    <mergeCell ref="D101:F101"/>
    <mergeCell ref="E102:F102"/>
    <mergeCell ref="E90:F90"/>
    <mergeCell ref="D91:F91"/>
    <mergeCell ref="E92:F92"/>
    <mergeCell ref="E93:F93"/>
    <mergeCell ref="D94:F94"/>
    <mergeCell ref="E95:F95"/>
    <mergeCell ref="E80:F80"/>
    <mergeCell ref="D81:F81"/>
    <mergeCell ref="E86:F86"/>
    <mergeCell ref="D87:F87"/>
    <mergeCell ref="E88:F88"/>
    <mergeCell ref="D89:F89"/>
    <mergeCell ref="D72:F72"/>
    <mergeCell ref="E73:F73"/>
    <mergeCell ref="E74:F74"/>
    <mergeCell ref="E75:F75"/>
    <mergeCell ref="D78:F78"/>
    <mergeCell ref="E79:F79"/>
    <mergeCell ref="E66:F66"/>
    <mergeCell ref="E67:F67"/>
    <mergeCell ref="E68:F68"/>
    <mergeCell ref="D69:F69"/>
    <mergeCell ref="E70:F70"/>
    <mergeCell ref="E71:F71"/>
    <mergeCell ref="D58:F58"/>
    <mergeCell ref="E59:F59"/>
    <mergeCell ref="D62:F62"/>
    <mergeCell ref="E63:F63"/>
    <mergeCell ref="E64:F64"/>
    <mergeCell ref="D65:F65"/>
    <mergeCell ref="E52:F52"/>
    <mergeCell ref="E53:F53"/>
    <mergeCell ref="D54:F54"/>
    <mergeCell ref="E55:F55"/>
    <mergeCell ref="E56:F56"/>
    <mergeCell ref="C57:F57"/>
    <mergeCell ref="E46:F46"/>
    <mergeCell ref="E47:F47"/>
    <mergeCell ref="E48:F48"/>
    <mergeCell ref="E49:F49"/>
    <mergeCell ref="D50:F50"/>
    <mergeCell ref="E51:F51"/>
    <mergeCell ref="D37:F37"/>
    <mergeCell ref="B39:F39"/>
    <mergeCell ref="D40:F40"/>
    <mergeCell ref="B43:F43"/>
    <mergeCell ref="C44:F44"/>
    <mergeCell ref="D45:F45"/>
    <mergeCell ref="C29:F29"/>
    <mergeCell ref="C30:F30"/>
    <mergeCell ref="D31:F31"/>
    <mergeCell ref="D32:F32"/>
    <mergeCell ref="C33:F33"/>
    <mergeCell ref="B36:F36"/>
    <mergeCell ref="D24:F24"/>
    <mergeCell ref="C25:F25"/>
    <mergeCell ref="D26:F26"/>
    <mergeCell ref="C27:F27"/>
    <mergeCell ref="D28:F28"/>
    <mergeCell ref="D17:F17"/>
    <mergeCell ref="D18:F18"/>
    <mergeCell ref="C19:F19"/>
    <mergeCell ref="D20:F20"/>
    <mergeCell ref="C21:F21"/>
    <mergeCell ref="D22:F22"/>
    <mergeCell ref="A2:I2"/>
    <mergeCell ref="A8:F8"/>
    <mergeCell ref="A10:F10"/>
    <mergeCell ref="B12:F12"/>
    <mergeCell ref="C13:F13"/>
    <mergeCell ref="D14:F14"/>
    <mergeCell ref="D15:F15"/>
    <mergeCell ref="D16:F16"/>
    <mergeCell ref="D23:F23"/>
    <mergeCell ref="H8:I8"/>
  </mergeCells>
  <printOptions horizontalCentered="1"/>
  <pageMargins left="0.70866141732283472" right="0.70866141732283472" top="0.47244094488188981" bottom="0.39370078740157483" header="0.31496062992125984" footer="0.31496062992125984"/>
  <pageSetup scale="60" orientation="portrait" r:id="rId1"/>
  <ignoredErrors>
    <ignoredError sqref="H30 H127 H1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armonizado</vt:lpstr>
      <vt:lpstr>'Formato armonizado'!Área_de_impresión</vt:lpstr>
      <vt:lpstr>'Formato armonizado'!Títulos_a_imprimir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REYES MATIAS</dc:creator>
  <cp:lastModifiedBy>lorena_rojasrivera@hotmail.com</cp:lastModifiedBy>
  <cp:lastPrinted>2020-02-11T17:54:35Z</cp:lastPrinted>
  <dcterms:created xsi:type="dcterms:W3CDTF">2018-08-14T16:48:48Z</dcterms:created>
  <dcterms:modified xsi:type="dcterms:W3CDTF">2020-02-11T17:57:03Z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859699122</vt:i4>
  </property>
  <property fmtid="{D5CDD505-2E9C-101B-9397-08002B2CF9AE}" pid="3" name="_NewReviewCycle">
    <vt:lpwstr/>
  </property>
  <property fmtid="{D5CDD505-2E9C-101B-9397-08002B2CF9AE}" pid="4" name="_EmailSubject">
    <vt:lpwstr>Estimación de Ley de Ingresos 2020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1450850658</vt:i4>
  </property>
  <property fmtid="{D5CDD505-2E9C-101B-9397-08002B2CF9AE}" pid="8" name="_ReviewingToolsShownOnce">
    <vt:lpwstr/>
  </property>
</Properties>
</file>